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070" yWindow="-90" windowWidth="37755" windowHeight="20430"/>
  </bookViews>
  <sheets>
    <sheet name="Summary" sheetId="2" r:id="rId1"/>
    <sheet name="MemBand(1x1)" sheetId="1" r:id="rId2"/>
    <sheet name="MemBand(4x2)" sheetId="4" r:id="rId3"/>
    <sheet name="MemBand(4x4)" sheetId="6" r:id="rId4"/>
    <sheet name="MemBand(8x2)" sheetId="5" r:id="rId5"/>
  </sheets>
  <calcPr calcId="145621"/>
</workbook>
</file>

<file path=xl/calcChain.xml><?xml version="1.0" encoding="utf-8"?>
<calcChain xmlns="http://schemas.openxmlformats.org/spreadsheetml/2006/main">
  <c r="P48" i="5" l="1"/>
  <c r="I48" i="5"/>
  <c r="B48" i="5"/>
  <c r="P47" i="5"/>
  <c r="N47" i="5"/>
  <c r="J47" i="5"/>
  <c r="J48" i="5" s="1"/>
  <c r="B47" i="5"/>
  <c r="P46" i="5"/>
  <c r="O46" i="5"/>
  <c r="N46" i="5"/>
  <c r="M46" i="5"/>
  <c r="J46" i="5"/>
  <c r="I46" i="5"/>
  <c r="I47" i="5" s="1"/>
  <c r="H46" i="5"/>
  <c r="H47" i="5" s="1"/>
  <c r="H48" i="5" s="1"/>
  <c r="G46" i="5"/>
  <c r="G47" i="5" s="1"/>
  <c r="G48" i="5" s="1"/>
  <c r="B46" i="5"/>
  <c r="P45" i="5"/>
  <c r="O45" i="5"/>
  <c r="N45" i="5"/>
  <c r="M45" i="5" s="1"/>
  <c r="B45" i="5"/>
  <c r="P41" i="5"/>
  <c r="B41" i="5"/>
  <c r="P40" i="5"/>
  <c r="J40" i="5"/>
  <c r="J41" i="5" s="1"/>
  <c r="B40" i="5"/>
  <c r="O40" i="5" s="1"/>
  <c r="P39" i="5"/>
  <c r="O39" i="5"/>
  <c r="N39" i="5"/>
  <c r="M39" i="5"/>
  <c r="J39" i="5"/>
  <c r="I39" i="5"/>
  <c r="I40" i="5" s="1"/>
  <c r="I41" i="5" s="1"/>
  <c r="H39" i="5"/>
  <c r="H40" i="5" s="1"/>
  <c r="H41" i="5" s="1"/>
  <c r="G39" i="5"/>
  <c r="G40" i="5" s="1"/>
  <c r="G41" i="5" s="1"/>
  <c r="B39" i="5"/>
  <c r="P38" i="5"/>
  <c r="O38" i="5"/>
  <c r="N38" i="5"/>
  <c r="M38" i="5" s="1"/>
  <c r="B38" i="5"/>
  <c r="J34" i="5"/>
  <c r="B34" i="5"/>
  <c r="B33" i="5"/>
  <c r="O33" i="5" s="1"/>
  <c r="P32" i="5"/>
  <c r="K32" i="5"/>
  <c r="K33" i="5" s="1"/>
  <c r="P33" i="5" s="1"/>
  <c r="J32" i="5"/>
  <c r="J33" i="5" s="1"/>
  <c r="I32" i="5"/>
  <c r="I33" i="5" s="1"/>
  <c r="I34" i="5" s="1"/>
  <c r="H32" i="5"/>
  <c r="H33" i="5" s="1"/>
  <c r="H34" i="5" s="1"/>
  <c r="G32" i="5"/>
  <c r="G33" i="5" s="1"/>
  <c r="G34" i="5" s="1"/>
  <c r="B32" i="5"/>
  <c r="N32" i="5" s="1"/>
  <c r="P31" i="5"/>
  <c r="B31" i="5"/>
  <c r="O31" i="5" s="1"/>
  <c r="P27" i="5"/>
  <c r="K27" i="5"/>
  <c r="J27" i="5"/>
  <c r="I27" i="5"/>
  <c r="H27" i="5"/>
  <c r="G27" i="5"/>
  <c r="B27" i="5"/>
  <c r="O27" i="5" s="1"/>
  <c r="P26" i="5"/>
  <c r="B26" i="5"/>
  <c r="O26" i="5" s="1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K7" i="5"/>
  <c r="J7" i="5"/>
  <c r="J8" i="5" s="1"/>
  <c r="J9" i="5" s="1"/>
  <c r="J10" i="5" s="1"/>
  <c r="J11" i="5" s="1"/>
  <c r="J12" i="5" s="1"/>
  <c r="J13" i="5" s="1"/>
  <c r="J14" i="5" s="1"/>
  <c r="J15" i="5" s="1"/>
  <c r="J16" i="5" s="1"/>
  <c r="J17" i="5" s="1"/>
  <c r="J18" i="5" s="1"/>
  <c r="J19" i="5" s="1"/>
  <c r="J20" i="5" s="1"/>
  <c r="J21" i="5" s="1"/>
  <c r="J22" i="5" s="1"/>
  <c r="B7" i="5"/>
  <c r="O7" i="5" s="1"/>
  <c r="P6" i="5"/>
  <c r="K6" i="5"/>
  <c r="J6" i="5"/>
  <c r="I6" i="5"/>
  <c r="I7" i="5" s="1"/>
  <c r="I8" i="5" s="1"/>
  <c r="I9" i="5" s="1"/>
  <c r="I10" i="5" s="1"/>
  <c r="I11" i="5" s="1"/>
  <c r="I12" i="5" s="1"/>
  <c r="I13" i="5" s="1"/>
  <c r="I14" i="5" s="1"/>
  <c r="I15" i="5" s="1"/>
  <c r="I16" i="5" s="1"/>
  <c r="I17" i="5" s="1"/>
  <c r="I18" i="5" s="1"/>
  <c r="I19" i="5" s="1"/>
  <c r="I20" i="5" s="1"/>
  <c r="I21" i="5" s="1"/>
  <c r="I22" i="5" s="1"/>
  <c r="H6" i="5"/>
  <c r="H7" i="5" s="1"/>
  <c r="H8" i="5" s="1"/>
  <c r="H9" i="5" s="1"/>
  <c r="H10" i="5" s="1"/>
  <c r="G6" i="5"/>
  <c r="G7" i="5" s="1"/>
  <c r="B6" i="5"/>
  <c r="N6" i="5" s="1"/>
  <c r="P5" i="5"/>
  <c r="O5" i="5"/>
  <c r="B5" i="5"/>
  <c r="N5" i="5" s="1"/>
  <c r="M5" i="5" s="1"/>
  <c r="P48" i="6"/>
  <c r="G48" i="6"/>
  <c r="B48" i="6"/>
  <c r="O48" i="6" s="1"/>
  <c r="P47" i="6"/>
  <c r="H47" i="6"/>
  <c r="H48" i="6" s="1"/>
  <c r="G47" i="6"/>
  <c r="B47" i="6"/>
  <c r="P46" i="6"/>
  <c r="J46" i="6"/>
  <c r="J47" i="6" s="1"/>
  <c r="J48" i="6" s="1"/>
  <c r="I46" i="6"/>
  <c r="H46" i="6"/>
  <c r="O46" i="6" s="1"/>
  <c r="G46" i="6"/>
  <c r="B46" i="6"/>
  <c r="P45" i="6"/>
  <c r="B45" i="6"/>
  <c r="P41" i="6"/>
  <c r="G41" i="6"/>
  <c r="B41" i="6"/>
  <c r="P40" i="6"/>
  <c r="H40" i="6"/>
  <c r="H41" i="6" s="1"/>
  <c r="G40" i="6"/>
  <c r="B40" i="6"/>
  <c r="P39" i="6"/>
  <c r="J39" i="6"/>
  <c r="J40" i="6" s="1"/>
  <c r="J41" i="6" s="1"/>
  <c r="I39" i="6"/>
  <c r="H39" i="6"/>
  <c r="O39" i="6" s="1"/>
  <c r="G39" i="6"/>
  <c r="B39" i="6"/>
  <c r="P38" i="6"/>
  <c r="B38" i="6"/>
  <c r="I34" i="6"/>
  <c r="H34" i="6"/>
  <c r="B34" i="6"/>
  <c r="K33" i="6"/>
  <c r="P33" i="6" s="1"/>
  <c r="J33" i="6"/>
  <c r="J34" i="6" s="1"/>
  <c r="I33" i="6"/>
  <c r="H33" i="6"/>
  <c r="B33" i="6"/>
  <c r="P32" i="6"/>
  <c r="N32" i="6"/>
  <c r="M32" i="6"/>
  <c r="K32" i="6"/>
  <c r="J32" i="6"/>
  <c r="I32" i="6"/>
  <c r="H32" i="6"/>
  <c r="G32" i="6"/>
  <c r="G33" i="6" s="1"/>
  <c r="B32" i="6"/>
  <c r="O32" i="6" s="1"/>
  <c r="P31" i="6"/>
  <c r="O31" i="6"/>
  <c r="N31" i="6"/>
  <c r="M31" i="6" s="1"/>
  <c r="B31" i="6"/>
  <c r="N27" i="6"/>
  <c r="K27" i="6"/>
  <c r="P27" i="6" s="1"/>
  <c r="J27" i="6"/>
  <c r="I27" i="6"/>
  <c r="H27" i="6"/>
  <c r="G27" i="6"/>
  <c r="B27" i="6"/>
  <c r="O27" i="6" s="1"/>
  <c r="M27" i="6" s="1"/>
  <c r="P26" i="6"/>
  <c r="O26" i="6"/>
  <c r="N26" i="6"/>
  <c r="M26" i="6" s="1"/>
  <c r="B26" i="6"/>
  <c r="B22" i="6"/>
  <c r="B21" i="6"/>
  <c r="B20" i="6"/>
  <c r="B19" i="6"/>
  <c r="B18" i="6"/>
  <c r="B17" i="6"/>
  <c r="B16" i="6"/>
  <c r="H15" i="6"/>
  <c r="H16" i="6" s="1"/>
  <c r="H17" i="6" s="1"/>
  <c r="H18" i="6" s="1"/>
  <c r="H19" i="6" s="1"/>
  <c r="H20" i="6" s="1"/>
  <c r="B15" i="6"/>
  <c r="B14" i="6"/>
  <c r="B13" i="6"/>
  <c r="B12" i="6"/>
  <c r="H11" i="6"/>
  <c r="H12" i="6" s="1"/>
  <c r="H13" i="6" s="1"/>
  <c r="H14" i="6" s="1"/>
  <c r="B11" i="6"/>
  <c r="J10" i="6"/>
  <c r="J11" i="6" s="1"/>
  <c r="J12" i="6" s="1"/>
  <c r="J13" i="6" s="1"/>
  <c r="J14" i="6" s="1"/>
  <c r="J15" i="6" s="1"/>
  <c r="J16" i="6" s="1"/>
  <c r="J17" i="6" s="1"/>
  <c r="J18" i="6" s="1"/>
  <c r="J19" i="6" s="1"/>
  <c r="J20" i="6" s="1"/>
  <c r="J21" i="6" s="1"/>
  <c r="J22" i="6" s="1"/>
  <c r="B10" i="6"/>
  <c r="O10" i="6" s="1"/>
  <c r="B9" i="6"/>
  <c r="G8" i="6"/>
  <c r="G9" i="6" s="1"/>
  <c r="G10" i="6" s="1"/>
  <c r="B8" i="6"/>
  <c r="N8" i="6" s="1"/>
  <c r="I7" i="6"/>
  <c r="I8" i="6" s="1"/>
  <c r="I9" i="6" s="1"/>
  <c r="I10" i="6" s="1"/>
  <c r="I11" i="6" s="1"/>
  <c r="I12" i="6" s="1"/>
  <c r="I13" i="6" s="1"/>
  <c r="I14" i="6" s="1"/>
  <c r="I15" i="6" s="1"/>
  <c r="I16" i="6" s="1"/>
  <c r="I17" i="6" s="1"/>
  <c r="I18" i="6" s="1"/>
  <c r="I19" i="6" s="1"/>
  <c r="I20" i="6" s="1"/>
  <c r="I21" i="6" s="1"/>
  <c r="I22" i="6" s="1"/>
  <c r="H7" i="6"/>
  <c r="H8" i="6" s="1"/>
  <c r="H9" i="6" s="1"/>
  <c r="H10" i="6" s="1"/>
  <c r="G7" i="6"/>
  <c r="B7" i="6"/>
  <c r="N6" i="6"/>
  <c r="K6" i="6"/>
  <c r="J6" i="6"/>
  <c r="J7" i="6" s="1"/>
  <c r="J8" i="6" s="1"/>
  <c r="J9" i="6" s="1"/>
  <c r="I6" i="6"/>
  <c r="H6" i="6"/>
  <c r="G6" i="6"/>
  <c r="B6" i="6"/>
  <c r="P5" i="6"/>
  <c r="O5" i="6"/>
  <c r="N5" i="6"/>
  <c r="M5" i="6"/>
  <c r="B5" i="6"/>
  <c r="P48" i="4"/>
  <c r="B48" i="4"/>
  <c r="P47" i="4"/>
  <c r="J47" i="4"/>
  <c r="J48" i="4" s="1"/>
  <c r="B47" i="4"/>
  <c r="P46" i="4"/>
  <c r="O46" i="4"/>
  <c r="N46" i="4"/>
  <c r="M46" i="4"/>
  <c r="J46" i="4"/>
  <c r="I46" i="4"/>
  <c r="I47" i="4" s="1"/>
  <c r="I48" i="4" s="1"/>
  <c r="H46" i="4"/>
  <c r="H47" i="4" s="1"/>
  <c r="G46" i="4"/>
  <c r="G47" i="4" s="1"/>
  <c r="B46" i="4"/>
  <c r="P45" i="4"/>
  <c r="O45" i="4"/>
  <c r="N45" i="4"/>
  <c r="M45" i="4" s="1"/>
  <c r="B45" i="4"/>
  <c r="P41" i="4"/>
  <c r="B41" i="4"/>
  <c r="P40" i="4"/>
  <c r="J40" i="4"/>
  <c r="J41" i="4" s="1"/>
  <c r="B40" i="4"/>
  <c r="P39" i="4"/>
  <c r="O39" i="4"/>
  <c r="N39" i="4"/>
  <c r="M39" i="4"/>
  <c r="J39" i="4"/>
  <c r="I39" i="4"/>
  <c r="I40" i="4" s="1"/>
  <c r="I41" i="4" s="1"/>
  <c r="H39" i="4"/>
  <c r="H40" i="4" s="1"/>
  <c r="G39" i="4"/>
  <c r="G40" i="4" s="1"/>
  <c r="B39" i="4"/>
  <c r="P38" i="4"/>
  <c r="O38" i="4"/>
  <c r="N38" i="4"/>
  <c r="M38" i="4" s="1"/>
  <c r="B38" i="4"/>
  <c r="B34" i="4"/>
  <c r="O34" i="4" s="1"/>
  <c r="B33" i="4"/>
  <c r="O33" i="4" s="1"/>
  <c r="P32" i="4"/>
  <c r="K32" i="4"/>
  <c r="K33" i="4" s="1"/>
  <c r="J32" i="4"/>
  <c r="J33" i="4" s="1"/>
  <c r="J34" i="4" s="1"/>
  <c r="I32" i="4"/>
  <c r="I33" i="4" s="1"/>
  <c r="I34" i="4" s="1"/>
  <c r="H32" i="4"/>
  <c r="H33" i="4" s="1"/>
  <c r="H34" i="4" s="1"/>
  <c r="G32" i="4"/>
  <c r="G33" i="4" s="1"/>
  <c r="B32" i="4"/>
  <c r="O32" i="4" s="1"/>
  <c r="P31" i="4"/>
  <c r="B31" i="4"/>
  <c r="N31" i="4" s="1"/>
  <c r="P27" i="4"/>
  <c r="N27" i="4"/>
  <c r="M27" i="4" s="1"/>
  <c r="K27" i="4"/>
  <c r="J27" i="4"/>
  <c r="I27" i="4"/>
  <c r="H27" i="4"/>
  <c r="G27" i="4"/>
  <c r="B27" i="4"/>
  <c r="O27" i="4" s="1"/>
  <c r="P26" i="4"/>
  <c r="B26" i="4"/>
  <c r="O26" i="4" s="1"/>
  <c r="B22" i="4"/>
  <c r="B21" i="4"/>
  <c r="O21" i="4" s="1"/>
  <c r="B20" i="4"/>
  <c r="O20" i="4" s="1"/>
  <c r="B19" i="4"/>
  <c r="O19" i="4" s="1"/>
  <c r="B18" i="4"/>
  <c r="O18" i="4" s="1"/>
  <c r="B17" i="4"/>
  <c r="B16" i="4"/>
  <c r="B15" i="4"/>
  <c r="B14" i="4"/>
  <c r="B13" i="4"/>
  <c r="B12" i="4"/>
  <c r="O12" i="4" s="1"/>
  <c r="B11" i="4"/>
  <c r="O11" i="4" s="1"/>
  <c r="B10" i="4"/>
  <c r="O10" i="4" s="1"/>
  <c r="B9" i="4"/>
  <c r="B8" i="4"/>
  <c r="K7" i="4"/>
  <c r="K8" i="4" s="1"/>
  <c r="J7" i="4"/>
  <c r="J8" i="4" s="1"/>
  <c r="J9" i="4" s="1"/>
  <c r="J10" i="4" s="1"/>
  <c r="J11" i="4" s="1"/>
  <c r="J12" i="4" s="1"/>
  <c r="J13" i="4" s="1"/>
  <c r="J14" i="4" s="1"/>
  <c r="J15" i="4" s="1"/>
  <c r="J16" i="4" s="1"/>
  <c r="J17" i="4" s="1"/>
  <c r="J18" i="4" s="1"/>
  <c r="J19" i="4" s="1"/>
  <c r="J20" i="4" s="1"/>
  <c r="J21" i="4" s="1"/>
  <c r="J22" i="4" s="1"/>
  <c r="B7" i="4"/>
  <c r="O7" i="4" s="1"/>
  <c r="P6" i="4"/>
  <c r="N6" i="4"/>
  <c r="K6" i="4"/>
  <c r="J6" i="4"/>
  <c r="I6" i="4"/>
  <c r="I7" i="4" s="1"/>
  <c r="I8" i="4" s="1"/>
  <c r="I9" i="4" s="1"/>
  <c r="I10" i="4" s="1"/>
  <c r="I11" i="4" s="1"/>
  <c r="I12" i="4" s="1"/>
  <c r="I13" i="4" s="1"/>
  <c r="I14" i="4" s="1"/>
  <c r="I15" i="4" s="1"/>
  <c r="I16" i="4" s="1"/>
  <c r="I17" i="4" s="1"/>
  <c r="I18" i="4" s="1"/>
  <c r="I19" i="4" s="1"/>
  <c r="I20" i="4" s="1"/>
  <c r="I21" i="4" s="1"/>
  <c r="I22" i="4" s="1"/>
  <c r="H6" i="4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G6" i="4"/>
  <c r="G7" i="4" s="1"/>
  <c r="B6" i="4"/>
  <c r="O6" i="4" s="1"/>
  <c r="M6" i="4" s="1"/>
  <c r="P5" i="4"/>
  <c r="O5" i="4"/>
  <c r="B5" i="4"/>
  <c r="N5" i="4" s="1"/>
  <c r="M5" i="4" s="1"/>
  <c r="H11" i="5" l="1"/>
  <c r="H12" i="5" s="1"/>
  <c r="H13" i="5" s="1"/>
  <c r="H14" i="5" s="1"/>
  <c r="O10" i="5"/>
  <c r="O13" i="5"/>
  <c r="M32" i="5"/>
  <c r="O6" i="5"/>
  <c r="M6" i="5" s="1"/>
  <c r="N41" i="5"/>
  <c r="M41" i="5" s="1"/>
  <c r="N7" i="5"/>
  <c r="M7" i="5" s="1"/>
  <c r="G8" i="5"/>
  <c r="O32" i="5"/>
  <c r="K34" i="5"/>
  <c r="P34" i="5" s="1"/>
  <c r="O41" i="5"/>
  <c r="P7" i="5"/>
  <c r="K8" i="5"/>
  <c r="N33" i="5"/>
  <c r="M33" i="5" s="1"/>
  <c r="N40" i="5"/>
  <c r="M40" i="5" s="1"/>
  <c r="O48" i="5"/>
  <c r="O8" i="5"/>
  <c r="N27" i="5"/>
  <c r="M27" i="5" s="1"/>
  <c r="O9" i="5"/>
  <c r="N34" i="5"/>
  <c r="O47" i="5"/>
  <c r="M47" i="5" s="1"/>
  <c r="O11" i="5"/>
  <c r="O34" i="5"/>
  <c r="N31" i="5"/>
  <c r="M31" i="5" s="1"/>
  <c r="N26" i="5"/>
  <c r="M26" i="5" s="1"/>
  <c r="N48" i="5"/>
  <c r="M48" i="5" s="1"/>
  <c r="H21" i="6"/>
  <c r="H22" i="6" s="1"/>
  <c r="O20" i="6"/>
  <c r="G11" i="6"/>
  <c r="G12" i="6" s="1"/>
  <c r="G13" i="6" s="1"/>
  <c r="N10" i="6"/>
  <c r="K7" i="6"/>
  <c r="P6" i="6"/>
  <c r="O8" i="6"/>
  <c r="O11" i="6"/>
  <c r="O22" i="6"/>
  <c r="N45" i="6"/>
  <c r="O45" i="6"/>
  <c r="O47" i="6"/>
  <c r="O7" i="6"/>
  <c r="O9" i="6"/>
  <c r="O14" i="6"/>
  <c r="O16" i="6"/>
  <c r="O19" i="6"/>
  <c r="G34" i="6"/>
  <c r="N33" i="6"/>
  <c r="O33" i="6"/>
  <c r="N38" i="6"/>
  <c r="M38" i="6" s="1"/>
  <c r="O38" i="6"/>
  <c r="O40" i="6"/>
  <c r="O6" i="6"/>
  <c r="N12" i="6"/>
  <c r="N9" i="6"/>
  <c r="O17" i="6"/>
  <c r="O12" i="6"/>
  <c r="O15" i="6"/>
  <c r="O41" i="6"/>
  <c r="N46" i="6"/>
  <c r="M46" i="6" s="1"/>
  <c r="I47" i="6"/>
  <c r="I48" i="6" s="1"/>
  <c r="O13" i="6"/>
  <c r="O18" i="6"/>
  <c r="O34" i="6"/>
  <c r="N39" i="6"/>
  <c r="M39" i="6" s="1"/>
  <c r="I40" i="6"/>
  <c r="I41" i="6" s="1"/>
  <c r="K34" i="6"/>
  <c r="P34" i="6" s="1"/>
  <c r="N40" i="6"/>
  <c r="M40" i="6" s="1"/>
  <c r="N7" i="6"/>
  <c r="N11" i="6"/>
  <c r="N34" i="6"/>
  <c r="N41" i="6"/>
  <c r="M41" i="6" s="1"/>
  <c r="N48" i="6"/>
  <c r="M48" i="6" s="1"/>
  <c r="G48" i="4"/>
  <c r="N48" i="4" s="1"/>
  <c r="N47" i="4"/>
  <c r="G34" i="4"/>
  <c r="N34" i="4" s="1"/>
  <c r="M34" i="4" s="1"/>
  <c r="N33" i="4"/>
  <c r="M33" i="4" s="1"/>
  <c r="H48" i="4"/>
  <c r="O48" i="4" s="1"/>
  <c r="O47" i="4"/>
  <c r="G8" i="4"/>
  <c r="N7" i="4"/>
  <c r="O14" i="4"/>
  <c r="O22" i="4"/>
  <c r="P8" i="4"/>
  <c r="K9" i="4"/>
  <c r="O15" i="4"/>
  <c r="O8" i="4"/>
  <c r="O16" i="4"/>
  <c r="K34" i="4"/>
  <c r="P34" i="4" s="1"/>
  <c r="P33" i="4"/>
  <c r="O17" i="4"/>
  <c r="N40" i="4"/>
  <c r="M40" i="4" s="1"/>
  <c r="G41" i="4"/>
  <c r="N41" i="4" s="1"/>
  <c r="M41" i="4" s="1"/>
  <c r="H41" i="4"/>
  <c r="O41" i="4" s="1"/>
  <c r="O40" i="4"/>
  <c r="P7" i="4"/>
  <c r="N26" i="4"/>
  <c r="M26" i="4" s="1"/>
  <c r="O9" i="4"/>
  <c r="O13" i="4"/>
  <c r="O31" i="4"/>
  <c r="M31" i="4" s="1"/>
  <c r="N32" i="4"/>
  <c r="M32" i="4" s="1"/>
  <c r="M34" i="5" l="1"/>
  <c r="N8" i="5"/>
  <c r="M8" i="5" s="1"/>
  <c r="G9" i="5"/>
  <c r="K9" i="5"/>
  <c r="P8" i="5"/>
  <c r="H15" i="5"/>
  <c r="O14" i="5"/>
  <c r="O12" i="5"/>
  <c r="P7" i="6"/>
  <c r="K8" i="6"/>
  <c r="M7" i="6"/>
  <c r="M33" i="6"/>
  <c r="N47" i="6"/>
  <c r="M47" i="6" s="1"/>
  <c r="M45" i="6"/>
  <c r="G14" i="6"/>
  <c r="N13" i="6"/>
  <c r="O21" i="6"/>
  <c r="M6" i="6"/>
  <c r="M34" i="6"/>
  <c r="M48" i="4"/>
  <c r="M7" i="4"/>
  <c r="N8" i="4"/>
  <c r="M8" i="4" s="1"/>
  <c r="G9" i="4"/>
  <c r="M47" i="4"/>
  <c r="K10" i="4"/>
  <c r="P9" i="4"/>
  <c r="G10" i="5" l="1"/>
  <c r="N9" i="5"/>
  <c r="M9" i="5" s="1"/>
  <c r="H16" i="5"/>
  <c r="O15" i="5"/>
  <c r="K10" i="5"/>
  <c r="P9" i="5"/>
  <c r="K9" i="6"/>
  <c r="P8" i="6"/>
  <c r="M8" i="6" s="1"/>
  <c r="G15" i="6"/>
  <c r="N14" i="6"/>
  <c r="G10" i="4"/>
  <c r="N9" i="4"/>
  <c r="M9" i="4" s="1"/>
  <c r="K11" i="4"/>
  <c r="P10" i="4"/>
  <c r="H17" i="5" l="1"/>
  <c r="O16" i="5"/>
  <c r="G11" i="5"/>
  <c r="N10" i="5"/>
  <c r="P10" i="5"/>
  <c r="K11" i="5"/>
  <c r="G16" i="6"/>
  <c r="N15" i="6"/>
  <c r="P9" i="6"/>
  <c r="M9" i="6" s="1"/>
  <c r="K10" i="6"/>
  <c r="K12" i="4"/>
  <c r="P11" i="4"/>
  <c r="G11" i="4"/>
  <c r="N10" i="4"/>
  <c r="M10" i="4" s="1"/>
  <c r="G12" i="5" l="1"/>
  <c r="N11" i="5"/>
  <c r="M11" i="5" s="1"/>
  <c r="H18" i="5"/>
  <c r="O17" i="5"/>
  <c r="P11" i="5"/>
  <c r="K12" i="5"/>
  <c r="M10" i="5"/>
  <c r="K11" i="6"/>
  <c r="P10" i="6"/>
  <c r="M10" i="6" s="1"/>
  <c r="G17" i="6"/>
  <c r="N16" i="6"/>
  <c r="G12" i="4"/>
  <c r="N11" i="4"/>
  <c r="M11" i="4" s="1"/>
  <c r="P12" i="4"/>
  <c r="K13" i="4"/>
  <c r="H19" i="5" l="1"/>
  <c r="O18" i="5"/>
  <c r="N12" i="5"/>
  <c r="M12" i="5" s="1"/>
  <c r="G13" i="5"/>
  <c r="K13" i="5"/>
  <c r="P12" i="5"/>
  <c r="G18" i="6"/>
  <c r="N17" i="6"/>
  <c r="P11" i="6"/>
  <c r="M11" i="6" s="1"/>
  <c r="K12" i="6"/>
  <c r="K14" i="4"/>
  <c r="P13" i="4"/>
  <c r="N12" i="4"/>
  <c r="M12" i="4" s="1"/>
  <c r="G13" i="4"/>
  <c r="H20" i="5" l="1"/>
  <c r="O19" i="5"/>
  <c r="K14" i="5"/>
  <c r="P13" i="5"/>
  <c r="G14" i="5"/>
  <c r="N13" i="5"/>
  <c r="M13" i="5" s="1"/>
  <c r="K13" i="6"/>
  <c r="P12" i="6"/>
  <c r="M12" i="6" s="1"/>
  <c r="G19" i="6"/>
  <c r="N18" i="6"/>
  <c r="G14" i="4"/>
  <c r="N13" i="4"/>
  <c r="M13" i="4" s="1"/>
  <c r="P14" i="4"/>
  <c r="K15" i="4"/>
  <c r="G15" i="5" l="1"/>
  <c r="N14" i="5"/>
  <c r="P14" i="5"/>
  <c r="K15" i="5"/>
  <c r="H21" i="5"/>
  <c r="O20" i="5"/>
  <c r="G20" i="6"/>
  <c r="N19" i="6"/>
  <c r="P13" i="6"/>
  <c r="M13" i="6" s="1"/>
  <c r="K14" i="6"/>
  <c r="P15" i="4"/>
  <c r="K16" i="4"/>
  <c r="N14" i="4"/>
  <c r="M14" i="4" s="1"/>
  <c r="G15" i="4"/>
  <c r="H22" i="5" l="1"/>
  <c r="O22" i="5" s="1"/>
  <c r="O21" i="5"/>
  <c r="P15" i="5"/>
  <c r="K16" i="5"/>
  <c r="M14" i="5"/>
  <c r="N15" i="5"/>
  <c r="M15" i="5" s="1"/>
  <c r="G16" i="5"/>
  <c r="P14" i="6"/>
  <c r="M14" i="6" s="1"/>
  <c r="K15" i="6"/>
  <c r="G21" i="6"/>
  <c r="N20" i="6"/>
  <c r="N15" i="4"/>
  <c r="M15" i="4" s="1"/>
  <c r="G16" i="4"/>
  <c r="P16" i="4"/>
  <c r="K17" i="4"/>
  <c r="N16" i="5" l="1"/>
  <c r="G17" i="5"/>
  <c r="K17" i="5"/>
  <c r="P16" i="5"/>
  <c r="G22" i="6"/>
  <c r="N22" i="6" s="1"/>
  <c r="N21" i="6"/>
  <c r="P15" i="6"/>
  <c r="M15" i="6" s="1"/>
  <c r="K16" i="6"/>
  <c r="K18" i="4"/>
  <c r="P17" i="4"/>
  <c r="G17" i="4"/>
  <c r="N16" i="4"/>
  <c r="M16" i="4" s="1"/>
  <c r="K18" i="5" l="1"/>
  <c r="P17" i="5"/>
  <c r="G18" i="5"/>
  <c r="N17" i="5"/>
  <c r="M17" i="5" s="1"/>
  <c r="M16" i="5"/>
  <c r="K17" i="6"/>
  <c r="P16" i="6"/>
  <c r="M16" i="6" s="1"/>
  <c r="G18" i="4"/>
  <c r="N17" i="4"/>
  <c r="M17" i="4" s="1"/>
  <c r="K19" i="4"/>
  <c r="P18" i="4"/>
  <c r="G19" i="5" l="1"/>
  <c r="N18" i="5"/>
  <c r="P18" i="5"/>
  <c r="K19" i="5"/>
  <c r="P17" i="6"/>
  <c r="M17" i="6" s="1"/>
  <c r="K18" i="6"/>
  <c r="P19" i="4"/>
  <c r="K20" i="4"/>
  <c r="N18" i="4"/>
  <c r="M18" i="4" s="1"/>
  <c r="G19" i="4"/>
  <c r="P19" i="5" l="1"/>
  <c r="K20" i="5"/>
  <c r="M18" i="5"/>
  <c r="N19" i="5"/>
  <c r="M19" i="5" s="1"/>
  <c r="G20" i="5"/>
  <c r="P18" i="6"/>
  <c r="M18" i="6" s="1"/>
  <c r="K19" i="6"/>
  <c r="P20" i="4"/>
  <c r="K21" i="4"/>
  <c r="N19" i="4"/>
  <c r="M19" i="4" s="1"/>
  <c r="G20" i="4"/>
  <c r="N20" i="5" l="1"/>
  <c r="G21" i="5"/>
  <c r="P20" i="5"/>
  <c r="K21" i="5"/>
  <c r="P19" i="6"/>
  <c r="M19" i="6" s="1"/>
  <c r="K20" i="6"/>
  <c r="N20" i="4"/>
  <c r="M20" i="4" s="1"/>
  <c r="G21" i="4"/>
  <c r="K22" i="4"/>
  <c r="P22" i="4" s="1"/>
  <c r="P21" i="4"/>
  <c r="K22" i="5" l="1"/>
  <c r="P22" i="5" s="1"/>
  <c r="P21" i="5"/>
  <c r="G22" i="5"/>
  <c r="N22" i="5" s="1"/>
  <c r="M22" i="5" s="1"/>
  <c r="N21" i="5"/>
  <c r="M21" i="5" s="1"/>
  <c r="M20" i="5"/>
  <c r="K21" i="6"/>
  <c r="P20" i="6"/>
  <c r="M20" i="6" s="1"/>
  <c r="G22" i="4"/>
  <c r="N22" i="4" s="1"/>
  <c r="M22" i="4" s="1"/>
  <c r="N21" i="4"/>
  <c r="M21" i="4" s="1"/>
  <c r="P21" i="6" l="1"/>
  <c r="M21" i="6" s="1"/>
  <c r="K22" i="6"/>
  <c r="P22" i="6" s="1"/>
  <c r="M22" i="6" s="1"/>
  <c r="R26" i="5" l="1"/>
  <c r="R26" i="6" l="1"/>
  <c r="G7" i="2" s="1"/>
  <c r="R26" i="4"/>
  <c r="E7" i="2" s="1"/>
  <c r="R38" i="4"/>
  <c r="B5" i="1"/>
  <c r="B6" i="1"/>
  <c r="I7" i="2"/>
  <c r="P5" i="1"/>
  <c r="P45" i="1"/>
  <c r="M45" i="1" s="1"/>
  <c r="P38" i="1"/>
  <c r="P31" i="1"/>
  <c r="P26" i="1"/>
  <c r="R38" i="5" l="1"/>
  <c r="I9" i="2" s="1"/>
  <c r="R45" i="5"/>
  <c r="R31" i="5"/>
  <c r="I8" i="2" s="1"/>
  <c r="R45" i="6"/>
  <c r="R31" i="6"/>
  <c r="G8" i="2" s="1"/>
  <c r="R38" i="6"/>
  <c r="G9" i="2" s="1"/>
  <c r="R45" i="4"/>
  <c r="R31" i="4"/>
  <c r="E8" i="2" s="1"/>
  <c r="E9" i="2"/>
  <c r="I10" i="2" l="1"/>
  <c r="B48" i="1"/>
  <c r="B47" i="1"/>
  <c r="J46" i="1"/>
  <c r="J47" i="1" s="1"/>
  <c r="J48" i="1" s="1"/>
  <c r="I46" i="1"/>
  <c r="I47" i="1" s="1"/>
  <c r="I48" i="1" s="1"/>
  <c r="H46" i="1"/>
  <c r="H47" i="1" s="1"/>
  <c r="H48" i="1" s="1"/>
  <c r="G46" i="1"/>
  <c r="G47" i="1" s="1"/>
  <c r="G48" i="1" s="1"/>
  <c r="B46" i="1"/>
  <c r="B45" i="1"/>
  <c r="J39" i="1"/>
  <c r="J40" i="1" s="1"/>
  <c r="J41" i="1" s="1"/>
  <c r="I39" i="1"/>
  <c r="I40" i="1" s="1"/>
  <c r="H39" i="1"/>
  <c r="H40" i="1" s="1"/>
  <c r="G39" i="1"/>
  <c r="G40" i="1" s="1"/>
  <c r="G41" i="1" s="1"/>
  <c r="B39" i="1"/>
  <c r="B40" i="1"/>
  <c r="B41" i="1"/>
  <c r="B38" i="1"/>
  <c r="K32" i="1"/>
  <c r="J32" i="1"/>
  <c r="J33" i="1" s="1"/>
  <c r="J34" i="1" s="1"/>
  <c r="I32" i="1"/>
  <c r="I33" i="1" s="1"/>
  <c r="I34" i="1" s="1"/>
  <c r="H32" i="1"/>
  <c r="H33" i="1" s="1"/>
  <c r="H34" i="1" s="1"/>
  <c r="G32" i="1"/>
  <c r="G33" i="1" s="1"/>
  <c r="G34" i="1" s="1"/>
  <c r="B33" i="1"/>
  <c r="K6" i="1"/>
  <c r="K27" i="1"/>
  <c r="P27" i="1" s="1"/>
  <c r="B34" i="1"/>
  <c r="B32" i="1"/>
  <c r="B31" i="1"/>
  <c r="J27" i="1"/>
  <c r="I27" i="1"/>
  <c r="H27" i="1"/>
  <c r="G27" i="1"/>
  <c r="B27" i="1"/>
  <c r="B26" i="1"/>
  <c r="J6" i="1"/>
  <c r="J7" i="1" s="1"/>
  <c r="J8" i="1" s="1"/>
  <c r="J9" i="1" s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I6" i="1"/>
  <c r="I7" i="1" s="1"/>
  <c r="I8" i="1" s="1"/>
  <c r="I9" i="1" s="1"/>
  <c r="I10" i="1" s="1"/>
  <c r="I11" i="1" s="1"/>
  <c r="I12" i="1" s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H6" i="1"/>
  <c r="H7" i="1" s="1"/>
  <c r="G6" i="1"/>
  <c r="O26" i="1" l="1"/>
  <c r="N26" i="1"/>
  <c r="O39" i="1"/>
  <c r="N39" i="1"/>
  <c r="N27" i="1"/>
  <c r="O27" i="1"/>
  <c r="O5" i="1"/>
  <c r="N5" i="1"/>
  <c r="O45" i="1"/>
  <c r="N45" i="1"/>
  <c r="O48" i="1"/>
  <c r="N48" i="1"/>
  <c r="K33" i="1"/>
  <c r="P32" i="1"/>
  <c r="O47" i="1"/>
  <c r="N47" i="1"/>
  <c r="K7" i="1"/>
  <c r="P7" i="1" s="1"/>
  <c r="P6" i="1"/>
  <c r="O38" i="1"/>
  <c r="N38" i="1"/>
  <c r="P39" i="1"/>
  <c r="O46" i="1"/>
  <c r="N46" i="1"/>
  <c r="N34" i="1"/>
  <c r="O34" i="1"/>
  <c r="H41" i="1"/>
  <c r="O41" i="1" s="1"/>
  <c r="O40" i="1"/>
  <c r="I41" i="1"/>
  <c r="N41" i="1" s="1"/>
  <c r="N40" i="1"/>
  <c r="O31" i="1"/>
  <c r="N31" i="1"/>
  <c r="O7" i="1"/>
  <c r="N6" i="1"/>
  <c r="O6" i="1"/>
  <c r="N33" i="1"/>
  <c r="O33" i="1"/>
  <c r="O32" i="1"/>
  <c r="N32" i="1"/>
  <c r="G10" i="2"/>
  <c r="E10" i="2"/>
  <c r="P47" i="1"/>
  <c r="M47" i="1" s="1"/>
  <c r="P46" i="1"/>
  <c r="M46" i="1" s="1"/>
  <c r="H8" i="1"/>
  <c r="O8" i="1" s="1"/>
  <c r="G7" i="1"/>
  <c r="N7" i="1" s="1"/>
  <c r="M5" i="1" l="1"/>
  <c r="K8" i="1"/>
  <c r="P8" i="1" s="1"/>
  <c r="M38" i="1"/>
  <c r="M26" i="1"/>
  <c r="K34" i="1"/>
  <c r="P34" i="1" s="1"/>
  <c r="P33" i="1"/>
  <c r="P41" i="1"/>
  <c r="P40" i="1"/>
  <c r="P48" i="1"/>
  <c r="M48" i="1" s="1"/>
  <c r="M6" i="1"/>
  <c r="M7" i="1"/>
  <c r="M27" i="1"/>
  <c r="M31" i="1"/>
  <c r="G8" i="1"/>
  <c r="N8" i="1" s="1"/>
  <c r="H9" i="1"/>
  <c r="O9" i="1" s="1"/>
  <c r="K9" i="1" l="1"/>
  <c r="P9" i="1" s="1"/>
  <c r="R45" i="1"/>
  <c r="C10" i="2" s="1"/>
  <c r="M8" i="1"/>
  <c r="G9" i="1"/>
  <c r="N9" i="1" s="1"/>
  <c r="H10" i="1"/>
  <c r="O10" i="1" s="1"/>
  <c r="K10" i="1" l="1"/>
  <c r="P10" i="1" s="1"/>
  <c r="M9" i="1"/>
  <c r="K11" i="1"/>
  <c r="P11" i="1" s="1"/>
  <c r="H11" i="1"/>
  <c r="O11" i="1" s="1"/>
  <c r="G10" i="1"/>
  <c r="N10" i="1" s="1"/>
  <c r="M10" i="1" l="1"/>
  <c r="K12" i="1"/>
  <c r="P12" i="1" s="1"/>
  <c r="G11" i="1"/>
  <c r="N11" i="1" s="1"/>
  <c r="H12" i="1"/>
  <c r="O12" i="1" s="1"/>
  <c r="M39" i="1" l="1"/>
  <c r="M11" i="1"/>
  <c r="K13" i="1"/>
  <c r="P13" i="1" s="1"/>
  <c r="M32" i="1"/>
  <c r="H13" i="1"/>
  <c r="O13" i="1" s="1"/>
  <c r="G12" i="1"/>
  <c r="N12" i="1" s="1"/>
  <c r="M12" i="1" l="1"/>
  <c r="K14" i="1"/>
  <c r="P14" i="1" s="1"/>
  <c r="G13" i="1"/>
  <c r="N13" i="1" s="1"/>
  <c r="H14" i="1"/>
  <c r="O14" i="1" s="1"/>
  <c r="M13" i="1" l="1"/>
  <c r="K15" i="1"/>
  <c r="P15" i="1" s="1"/>
  <c r="H15" i="1"/>
  <c r="O15" i="1" s="1"/>
  <c r="G14" i="1"/>
  <c r="N14" i="1" s="1"/>
  <c r="M14" i="1" l="1"/>
  <c r="K16" i="1"/>
  <c r="P16" i="1" s="1"/>
  <c r="H16" i="1"/>
  <c r="O16" i="1" s="1"/>
  <c r="G15" i="1"/>
  <c r="N15" i="1" s="1"/>
  <c r="M15" i="1" l="1"/>
  <c r="M33" i="1"/>
  <c r="K17" i="1"/>
  <c r="P17" i="1" s="1"/>
  <c r="G16" i="1"/>
  <c r="N16" i="1" s="1"/>
  <c r="H17" i="1"/>
  <c r="O17" i="1" s="1"/>
  <c r="R5" i="5" l="1"/>
  <c r="M40" i="1"/>
  <c r="M16" i="1"/>
  <c r="K18" i="1"/>
  <c r="P18" i="1" s="1"/>
  <c r="H18" i="1"/>
  <c r="O18" i="1" s="1"/>
  <c r="G17" i="1"/>
  <c r="N17" i="1" s="1"/>
  <c r="R5" i="4" l="1"/>
  <c r="S5" i="4" s="1"/>
  <c r="R5" i="6"/>
  <c r="S5" i="5"/>
  <c r="S26" i="5"/>
  <c r="S38" i="5"/>
  <c r="J9" i="2" s="1"/>
  <c r="S45" i="5"/>
  <c r="S31" i="5"/>
  <c r="J8" i="2" s="1"/>
  <c r="M17" i="1"/>
  <c r="K19" i="1"/>
  <c r="P19" i="1" s="1"/>
  <c r="G18" i="1"/>
  <c r="N18" i="1" s="1"/>
  <c r="H19" i="1"/>
  <c r="O19" i="1" s="1"/>
  <c r="S38" i="4" l="1"/>
  <c r="F9" i="2" s="1"/>
  <c r="S45" i="4"/>
  <c r="S26" i="4"/>
  <c r="F7" i="2" s="1"/>
  <c r="S31" i="4"/>
  <c r="F8" i="2" s="1"/>
  <c r="S5" i="6"/>
  <c r="H6" i="2" s="1"/>
  <c r="S26" i="6"/>
  <c r="H7" i="2" s="1"/>
  <c r="S38" i="6"/>
  <c r="H9" i="2" s="1"/>
  <c r="S31" i="6"/>
  <c r="H8" i="2" s="1"/>
  <c r="S45" i="6"/>
  <c r="G6" i="2"/>
  <c r="J6" i="2"/>
  <c r="F6" i="2"/>
  <c r="E6" i="2"/>
  <c r="M18" i="1"/>
  <c r="K20" i="1"/>
  <c r="P20" i="1" s="1"/>
  <c r="H20" i="1"/>
  <c r="O20" i="1" s="1"/>
  <c r="G19" i="1"/>
  <c r="N19" i="1" s="1"/>
  <c r="I6" i="2" l="1"/>
  <c r="J7" i="2"/>
  <c r="M19" i="1"/>
  <c r="K21" i="1"/>
  <c r="P21" i="1" s="1"/>
  <c r="G20" i="1"/>
  <c r="N20" i="1" s="1"/>
  <c r="H21" i="1"/>
  <c r="O21" i="1" s="1"/>
  <c r="H10" i="2" l="1"/>
  <c r="J10" i="2"/>
  <c r="M41" i="1"/>
  <c r="M20" i="1"/>
  <c r="K22" i="1"/>
  <c r="P22" i="1" s="1"/>
  <c r="M34" i="1"/>
  <c r="R31" i="1" s="1"/>
  <c r="H22" i="1"/>
  <c r="O22" i="1" s="1"/>
  <c r="G21" i="1"/>
  <c r="N21" i="1" s="1"/>
  <c r="M21" i="1" l="1"/>
  <c r="C8" i="2"/>
  <c r="R26" i="1"/>
  <c r="C7" i="2" s="1"/>
  <c r="G22" i="1"/>
  <c r="N22" i="1" s="1"/>
  <c r="F10" i="2" l="1"/>
  <c r="R38" i="1"/>
  <c r="C9" i="2" s="1"/>
  <c r="M22" i="1" l="1"/>
  <c r="R5" i="1" s="1"/>
  <c r="S45" i="1" l="1"/>
  <c r="D10" i="2" s="1"/>
  <c r="C6" i="2"/>
  <c r="S5" i="1"/>
  <c r="D6" i="2" s="1"/>
  <c r="S26" i="1"/>
  <c r="D7" i="2" s="1"/>
  <c r="S31" i="1"/>
  <c r="D8" i="2" s="1"/>
  <c r="S38" i="1"/>
  <c r="D9" i="2" s="1"/>
</calcChain>
</file>

<file path=xl/sharedStrings.xml><?xml version="1.0" encoding="utf-8"?>
<sst xmlns="http://schemas.openxmlformats.org/spreadsheetml/2006/main" count="610" uniqueCount="39">
  <si>
    <t>Bi/Uni</t>
  </si>
  <si>
    <t>Width</t>
  </si>
  <si>
    <t>Align H:</t>
  </si>
  <si>
    <t>Align V:</t>
  </si>
  <si>
    <t>Uni</t>
  </si>
  <si>
    <t>Bi</t>
  </si>
  <si>
    <t>Suplement</t>
  </si>
  <si>
    <t>Bi</t>
    <phoneticPr fontId="2" type="noConversion"/>
  </si>
  <si>
    <t>Bi</t>
    <phoneticPr fontId="2" type="noConversion"/>
  </si>
  <si>
    <t>YUV</t>
  </si>
  <si>
    <t>Luma</t>
  </si>
  <si>
    <t>Chroma</t>
  </si>
  <si>
    <t>2D</t>
  </si>
  <si>
    <t>Depth</t>
    <phoneticPr fontId="2" type="noConversion"/>
  </si>
  <si>
    <t>2D</t>
    <phoneticPr fontId="2" type="noConversion"/>
  </si>
  <si>
    <t>HEVC MC</t>
    <phoneticPr fontId="2" type="noConversion"/>
  </si>
  <si>
    <t>TL (Hor)</t>
    <phoneticPr fontId="2" type="noConversion"/>
  </si>
  <si>
    <t>TC (Ver)</t>
    <phoneticPr fontId="2" type="noConversion"/>
  </si>
  <si>
    <t>TC (Hor)</t>
    <phoneticPr fontId="2" type="noConversion"/>
  </si>
  <si>
    <t>TL (Ver)</t>
    <phoneticPr fontId="2" type="noConversion"/>
  </si>
  <si>
    <t># of Depth Fetches</t>
    <phoneticPr fontId="2" type="noConversion"/>
  </si>
  <si>
    <t>Uni</t>
    <phoneticPr fontId="2" type="noConversion"/>
  </si>
  <si>
    <t>VSP (HTM)</t>
    <phoneticPr fontId="2" type="noConversion"/>
  </si>
  <si>
    <t>DBBP (HTM)</t>
    <phoneticPr fontId="2" type="noConversion"/>
  </si>
  <si>
    <t>allowed</t>
    <phoneticPr fontId="2" type="noConversion"/>
  </si>
  <si>
    <t>worst case</t>
    <phoneticPr fontId="2" type="noConversion"/>
  </si>
  <si>
    <t>compared to HEVC MC</t>
    <phoneticPr fontId="2" type="noConversion"/>
  </si>
  <si>
    <t>IVMC (HTM)</t>
    <phoneticPr fontId="2" type="noConversion"/>
  </si>
  <si>
    <t>MemBand(1x1)</t>
    <phoneticPr fontId="2" type="noConversion"/>
  </si>
  <si>
    <t>MemBand(4x2)</t>
    <phoneticPr fontId="2" type="noConversion"/>
  </si>
  <si>
    <t>MemBand(8x2)</t>
    <phoneticPr fontId="2" type="noConversion"/>
  </si>
  <si>
    <t>Worst Case</t>
    <phoneticPr fontId="2" type="noConversion"/>
  </si>
  <si>
    <t>Worst Case Memory Bandwidth Analysis (bytes/pixel)</t>
    <phoneticPr fontId="2" type="noConversion"/>
  </si>
  <si>
    <t>MemBand(4x4)</t>
    <phoneticPr fontId="2" type="noConversion"/>
  </si>
  <si>
    <t>HEVC MC (HTM)</t>
    <phoneticPr fontId="2" type="noConversion"/>
  </si>
  <si>
    <t>Height</t>
  </si>
  <si>
    <t>ARP (HTM)</t>
    <phoneticPr fontId="2" type="noConversion"/>
  </si>
  <si>
    <t>ARP (HTM)</t>
    <phoneticPr fontId="2" type="noConversion"/>
  </si>
  <si>
    <t>VSP (HTM)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</si>
</sst>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1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0"/>
      <name val="Arial"/>
      <family val="2"/>
    </font>
    <font>
      <sz val="12"/>
      <color indexed="8"/>
      <name val="Calibri"/>
      <family val="2"/>
    </font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</font>
    <font>
      <sz val="12"/>
      <color theme="1"/>
      <name val="맑은 고딕"/>
      <family val="2"/>
      <scheme val="minor"/>
    </font>
    <font>
      <sz val="11"/>
      <color theme="1"/>
      <name val="맑은 고딕"/>
      <family val="2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2"/>
      <charset val="129"/>
      <scheme val="minor"/>
    </font>
    <font>
      <i/>
      <sz val="10"/>
      <color rgb="FFFF0000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9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3" fillId="0" borderId="0"/>
    <xf numFmtId="0" fontId="7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9" fontId="5" fillId="0" borderId="0" applyFont="0" applyFill="0" applyBorder="0" applyAlignment="0" applyProtection="0"/>
    <xf numFmtId="0" fontId="4" fillId="0" borderId="0"/>
  </cellStyleXfs>
  <cellXfs count="63">
    <xf numFmtId="0" fontId="0" fillId="0" borderId="0" xfId="0">
      <alignment vertical="center"/>
    </xf>
    <xf numFmtId="0" fontId="10" fillId="0" borderId="2" xfId="0" applyFont="1" applyBorder="1">
      <alignment vertical="center"/>
    </xf>
    <xf numFmtId="0" fontId="10" fillId="2" borderId="2" xfId="0" applyFont="1" applyFill="1" applyBorder="1">
      <alignment vertical="center"/>
    </xf>
    <xf numFmtId="0" fontId="10" fillId="2" borderId="1" xfId="0" applyFont="1" applyFill="1" applyBorder="1">
      <alignment vertical="center"/>
    </xf>
    <xf numFmtId="0" fontId="10" fillId="0" borderId="6" xfId="0" applyFont="1" applyBorder="1">
      <alignment vertical="center"/>
    </xf>
    <xf numFmtId="0" fontId="10" fillId="0" borderId="5" xfId="0" applyFont="1" applyBorder="1">
      <alignment vertical="center"/>
    </xf>
    <xf numFmtId="0" fontId="10" fillId="2" borderId="5" xfId="0" applyFont="1" applyFill="1" applyBorder="1">
      <alignment vertical="center"/>
    </xf>
    <xf numFmtId="0" fontId="10" fillId="2" borderId="4" xfId="0" applyFont="1" applyFill="1" applyBorder="1">
      <alignment vertical="center"/>
    </xf>
    <xf numFmtId="0" fontId="10" fillId="3" borderId="3" xfId="0" applyFont="1" applyFill="1" applyBorder="1">
      <alignment vertical="center"/>
    </xf>
    <xf numFmtId="0" fontId="10" fillId="3" borderId="2" xfId="0" applyFont="1" applyFill="1" applyBorder="1">
      <alignment vertical="center"/>
    </xf>
    <xf numFmtId="0" fontId="10" fillId="0" borderId="0" xfId="0" applyFont="1" applyAlignment="1">
      <alignment horizontal="center" vertical="center"/>
    </xf>
    <xf numFmtId="0" fontId="10" fillId="2" borderId="0" xfId="0" applyFont="1" applyFill="1">
      <alignment vertical="center"/>
    </xf>
    <xf numFmtId="176" fontId="10" fillId="0" borderId="0" xfId="0" applyNumberFormat="1" applyFont="1">
      <alignment vertical="center"/>
    </xf>
    <xf numFmtId="0" fontId="10" fillId="2" borderId="7" xfId="0" applyFont="1" applyFill="1" applyBorder="1">
      <alignment vertical="center"/>
    </xf>
    <xf numFmtId="0" fontId="10" fillId="0" borderId="0" xfId="0" applyFont="1">
      <alignment vertical="center"/>
    </xf>
    <xf numFmtId="0" fontId="10" fillId="0" borderId="3" xfId="0" applyFont="1" applyBorder="1">
      <alignment vertical="center"/>
    </xf>
    <xf numFmtId="0" fontId="10" fillId="2" borderId="0" xfId="0" applyFont="1" applyFill="1" applyBorder="1">
      <alignment vertical="center"/>
    </xf>
    <xf numFmtId="0" fontId="10" fillId="0" borderId="0" xfId="0" applyFont="1" applyBorder="1">
      <alignment vertical="center"/>
    </xf>
    <xf numFmtId="0" fontId="10" fillId="0" borderId="8" xfId="0" applyFont="1" applyBorder="1">
      <alignment vertical="center"/>
    </xf>
    <xf numFmtId="0" fontId="10" fillId="3" borderId="1" xfId="0" applyFont="1" applyFill="1" applyBorder="1">
      <alignment vertical="center"/>
    </xf>
    <xf numFmtId="0" fontId="10" fillId="0" borderId="4" xfId="0" applyFont="1" applyBorder="1">
      <alignment vertical="center"/>
    </xf>
    <xf numFmtId="0" fontId="10" fillId="0" borderId="1" xfId="0" applyFont="1" applyBorder="1">
      <alignment vertical="center"/>
    </xf>
    <xf numFmtId="0" fontId="10" fillId="0" borderId="7" xfId="0" applyFont="1" applyBorder="1">
      <alignment vertical="center"/>
    </xf>
    <xf numFmtId="176" fontId="10" fillId="0" borderId="7" xfId="0" applyNumberFormat="1" applyFont="1" applyBorder="1">
      <alignment vertical="center"/>
    </xf>
    <xf numFmtId="176" fontId="10" fillId="0" borderId="4" xfId="0" applyNumberFormat="1" applyFont="1" applyBorder="1">
      <alignment vertical="center"/>
    </xf>
    <xf numFmtId="0" fontId="10" fillId="3" borderId="9" xfId="0" applyFont="1" applyFill="1" applyBorder="1">
      <alignment vertical="center"/>
    </xf>
    <xf numFmtId="0" fontId="10" fillId="0" borderId="11" xfId="0" applyFont="1" applyBorder="1">
      <alignment vertical="center"/>
    </xf>
    <xf numFmtId="0" fontId="10" fillId="0" borderId="10" xfId="0" applyNumberFormat="1" applyFont="1" applyBorder="1">
      <alignment vertical="center"/>
    </xf>
    <xf numFmtId="0" fontId="10" fillId="0" borderId="11" xfId="0" applyNumberFormat="1" applyFont="1" applyBorder="1">
      <alignment vertical="center"/>
    </xf>
    <xf numFmtId="176" fontId="10" fillId="0" borderId="1" xfId="0" applyNumberFormat="1" applyFont="1" applyBorder="1">
      <alignment vertical="center"/>
    </xf>
    <xf numFmtId="0" fontId="10" fillId="0" borderId="9" xfId="0" applyNumberFormat="1" applyFont="1" applyBorder="1">
      <alignment vertical="center"/>
    </xf>
    <xf numFmtId="0" fontId="10" fillId="0" borderId="0" xfId="0" applyNumberFormat="1" applyFont="1" applyBorder="1">
      <alignment vertical="center"/>
    </xf>
    <xf numFmtId="0" fontId="10" fillId="0" borderId="8" xfId="0" applyNumberFormat="1" applyFont="1" applyBorder="1">
      <alignment vertical="center"/>
    </xf>
    <xf numFmtId="0" fontId="10" fillId="0" borderId="6" xfId="0" applyNumberFormat="1" applyFont="1" applyBorder="1">
      <alignment vertical="center"/>
    </xf>
    <xf numFmtId="0" fontId="10" fillId="0" borderId="1" xfId="0" applyNumberFormat="1" applyFont="1" applyBorder="1">
      <alignment vertical="center"/>
    </xf>
    <xf numFmtId="0" fontId="10" fillId="0" borderId="7" xfId="0" applyNumberFormat="1" applyFont="1" applyBorder="1">
      <alignment vertical="center"/>
    </xf>
    <xf numFmtId="0" fontId="10" fillId="0" borderId="4" xfId="0" applyNumberFormat="1" applyFont="1" applyBorder="1">
      <alignment vertical="center"/>
    </xf>
    <xf numFmtId="0" fontId="10" fillId="0" borderId="5" xfId="0" applyNumberFormat="1" applyFont="1" applyBorder="1">
      <alignment vertical="center"/>
    </xf>
    <xf numFmtId="9" fontId="10" fillId="0" borderId="0" xfId="1" applyFont="1">
      <alignment vertical="center"/>
    </xf>
    <xf numFmtId="0" fontId="11" fillId="0" borderId="0" xfId="0" applyFont="1">
      <alignment vertical="center"/>
    </xf>
    <xf numFmtId="0" fontId="11" fillId="3" borderId="4" xfId="0" applyFont="1" applyFill="1" applyBorder="1">
      <alignment vertical="center"/>
    </xf>
    <xf numFmtId="0" fontId="11" fillId="3" borderId="6" xfId="0" applyFont="1" applyFill="1" applyBorder="1">
      <alignment vertical="center"/>
    </xf>
    <xf numFmtId="0" fontId="11" fillId="3" borderId="5" xfId="0" applyFont="1" applyFill="1" applyBorder="1">
      <alignment vertical="center"/>
    </xf>
    <xf numFmtId="0" fontId="12" fillId="2" borderId="7" xfId="0" applyFont="1" applyFill="1" applyBorder="1">
      <alignment vertical="center"/>
    </xf>
    <xf numFmtId="176" fontId="11" fillId="4" borderId="12" xfId="0" applyNumberFormat="1" applyFont="1" applyFill="1" applyBorder="1">
      <alignment vertical="center"/>
    </xf>
    <xf numFmtId="9" fontId="14" fillId="4" borderId="8" xfId="0" applyNumberFormat="1" applyFont="1" applyFill="1" applyBorder="1">
      <alignment vertical="center"/>
    </xf>
    <xf numFmtId="9" fontId="14" fillId="4" borderId="3" xfId="0" applyNumberFormat="1" applyFont="1" applyFill="1" applyBorder="1">
      <alignment vertical="center"/>
    </xf>
    <xf numFmtId="176" fontId="11" fillId="4" borderId="13" xfId="0" applyNumberFormat="1" applyFont="1" applyFill="1" applyBorder="1">
      <alignment vertical="center"/>
    </xf>
    <xf numFmtId="176" fontId="11" fillId="4" borderId="14" xfId="0" applyNumberFormat="1" applyFont="1" applyFill="1" applyBorder="1">
      <alignment vertical="center"/>
    </xf>
    <xf numFmtId="9" fontId="14" fillId="4" borderId="6" xfId="0" applyNumberFormat="1" applyFont="1" applyFill="1" applyBorder="1">
      <alignment vertical="center"/>
    </xf>
    <xf numFmtId="0" fontId="12" fillId="2" borderId="1" xfId="0" applyFont="1" applyFill="1" applyBorder="1">
      <alignment vertical="center"/>
    </xf>
    <xf numFmtId="0" fontId="12" fillId="2" borderId="4" xfId="0" applyFont="1" applyFill="1" applyBorder="1">
      <alignment vertical="center"/>
    </xf>
    <xf numFmtId="0" fontId="13" fillId="0" borderId="0" xfId="0" applyFont="1" applyAlignment="1">
      <alignment horizontal="left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left" vertical="center"/>
    </xf>
    <xf numFmtId="0" fontId="12" fillId="3" borderId="2" xfId="0" applyFont="1" applyFill="1" applyBorder="1" applyAlignment="1">
      <alignment horizontal="left" vertical="center"/>
    </xf>
    <xf numFmtId="0" fontId="12" fillId="3" borderId="3" xfId="0" applyFont="1" applyFill="1" applyBorder="1" applyAlignment="1">
      <alignment horizontal="left" vertical="center"/>
    </xf>
  </cellXfs>
  <cellStyles count="29">
    <cellStyle name="Normal 2" xfId="3"/>
    <cellStyle name="Normal 2 10" xfId="4"/>
    <cellStyle name="Normal 2 2" xfId="5"/>
    <cellStyle name="Normal 2 3" xfId="6"/>
    <cellStyle name="Normal 2 4" xfId="7"/>
    <cellStyle name="Normal 2 5" xfId="8"/>
    <cellStyle name="Normal 2 6" xfId="9"/>
    <cellStyle name="Normal 2 7" xfId="10"/>
    <cellStyle name="Normal 2 8" xfId="11"/>
    <cellStyle name="Normal 2 9" xfId="12"/>
    <cellStyle name="Normal 3" xfId="13"/>
    <cellStyle name="Normal 3 2" xfId="14"/>
    <cellStyle name="Normal 3 2 2" xfId="15"/>
    <cellStyle name="Normal 3 2 3" xfId="16"/>
    <cellStyle name="Normal 3 2 4" xfId="17"/>
    <cellStyle name="Normal 3 2 5" xfId="18"/>
    <cellStyle name="Normal 3 2 6" xfId="19"/>
    <cellStyle name="Normal 3 2 7" xfId="20"/>
    <cellStyle name="Normal 3 3" xfId="21"/>
    <cellStyle name="Normal 3 4" xfId="22"/>
    <cellStyle name="Normal 3 5" xfId="23"/>
    <cellStyle name="Normal 3 6" xfId="24"/>
    <cellStyle name="Normal 3 7" xfId="25"/>
    <cellStyle name="Normal 4" xfId="26"/>
    <cellStyle name="Percent 2" xfId="27"/>
    <cellStyle name="백분율" xfId="1" builtinId="5"/>
    <cellStyle name="표준" xfId="0" builtinId="0"/>
    <cellStyle name="표준 2" xfId="2"/>
    <cellStyle name="標準 2" xf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0"/>
  <sheetViews>
    <sheetView tabSelected="1" zoomScale="90" zoomScaleNormal="90" workbookViewId="0">
      <selection activeCell="B4" sqref="B4:B5"/>
    </sheetView>
  </sheetViews>
  <sheetFormatPr defaultRowHeight="13.5" x14ac:dyDescent="0.3"/>
  <cols>
    <col min="1" max="1" width="9" style="39"/>
    <col min="2" max="2" width="29" style="39" bestFit="1" customWidth="1"/>
    <col min="3" max="3" width="11.375" style="39" bestFit="1" customWidth="1"/>
    <col min="4" max="4" width="6.875" style="39" bestFit="1" customWidth="1"/>
    <col min="5" max="5" width="11.375" style="39" bestFit="1" customWidth="1"/>
    <col min="6" max="6" width="6.875" style="39" bestFit="1" customWidth="1"/>
    <col min="7" max="7" width="11.375" style="39" bestFit="1" customWidth="1"/>
    <col min="8" max="8" width="6.875" style="39" bestFit="1" customWidth="1"/>
    <col min="9" max="9" width="11.375" style="39" bestFit="1" customWidth="1"/>
    <col min="10" max="10" width="6.875" style="39" bestFit="1" customWidth="1"/>
    <col min="11" max="16384" width="9" style="39"/>
  </cols>
  <sheetData>
    <row r="2" spans="2:10" x14ac:dyDescent="0.3">
      <c r="B2" s="52" t="s">
        <v>32</v>
      </c>
      <c r="C2" s="52"/>
      <c r="D2" s="52"/>
      <c r="E2" s="52"/>
      <c r="F2" s="52"/>
      <c r="G2" s="52"/>
      <c r="H2" s="52"/>
      <c r="I2" s="52"/>
      <c r="J2" s="52"/>
    </row>
    <row r="3" spans="2:10" ht="14.25" thickBot="1" x14ac:dyDescent="0.35"/>
    <row r="4" spans="2:10" x14ac:dyDescent="0.3">
      <c r="B4" s="58"/>
      <c r="C4" s="53" t="s">
        <v>28</v>
      </c>
      <c r="D4" s="54"/>
      <c r="E4" s="55" t="s">
        <v>29</v>
      </c>
      <c r="F4" s="54"/>
      <c r="G4" s="56" t="s">
        <v>33</v>
      </c>
      <c r="H4" s="57"/>
      <c r="I4" s="55" t="s">
        <v>30</v>
      </c>
      <c r="J4" s="54"/>
    </row>
    <row r="5" spans="2:10" ht="14.25" thickBot="1" x14ac:dyDescent="0.35">
      <c r="B5" s="59"/>
      <c r="C5" s="40" t="s">
        <v>31</v>
      </c>
      <c r="D5" s="41"/>
      <c r="E5" s="42" t="s">
        <v>31</v>
      </c>
      <c r="F5" s="41"/>
      <c r="G5" s="42" t="s">
        <v>31</v>
      </c>
      <c r="H5" s="41"/>
      <c r="I5" s="42" t="s">
        <v>31</v>
      </c>
      <c r="J5" s="41"/>
    </row>
    <row r="6" spans="2:10" x14ac:dyDescent="0.3">
      <c r="B6" s="50" t="s">
        <v>34</v>
      </c>
      <c r="C6" s="44">
        <f>'MemBand(1x1)'!R5</f>
        <v>10.09375</v>
      </c>
      <c r="D6" s="46">
        <f>'MemBand(1x1)'!S5</f>
        <v>1</v>
      </c>
      <c r="E6" s="44">
        <f>'MemBand(4x2)'!R5</f>
        <v>15</v>
      </c>
      <c r="F6" s="46">
        <f>'MemBand(4x2)'!S5</f>
        <v>1</v>
      </c>
      <c r="G6" s="44">
        <f>'MemBand(4x4)'!R5</f>
        <v>20</v>
      </c>
      <c r="H6" s="46">
        <f>'MemBand(4x4)'!S5</f>
        <v>1</v>
      </c>
      <c r="I6" s="44">
        <f>'MemBand(8x2)'!R5</f>
        <v>18</v>
      </c>
      <c r="J6" s="46">
        <f>'MemBand(8x2)'!S5</f>
        <v>1</v>
      </c>
    </row>
    <row r="7" spans="2:10" x14ac:dyDescent="0.3">
      <c r="B7" s="43" t="s">
        <v>38</v>
      </c>
      <c r="C7" s="47">
        <f>'MemBand(1x1)'!R26</f>
        <v>5</v>
      </c>
      <c r="D7" s="45">
        <f>'MemBand(1x1)'!S26</f>
        <v>0.49535603715170279</v>
      </c>
      <c r="E7" s="47">
        <f>'MemBand(4x2)'!R26</f>
        <v>9.875</v>
      </c>
      <c r="F7" s="45">
        <f>'MemBand(4x2)'!S26</f>
        <v>0.65833333333333333</v>
      </c>
      <c r="G7" s="47">
        <f>'MemBand(4x4)'!R26</f>
        <v>12.25</v>
      </c>
      <c r="H7" s="45">
        <f>'MemBand(4x4)'!S26</f>
        <v>0.61250000000000004</v>
      </c>
      <c r="I7" s="47">
        <f>'MemBand(8x2)'!R26</f>
        <v>14.5</v>
      </c>
      <c r="J7" s="45">
        <f>'MemBand(8x2)'!S26</f>
        <v>0.80555555555555558</v>
      </c>
    </row>
    <row r="8" spans="2:10" x14ac:dyDescent="0.3">
      <c r="B8" s="43" t="s">
        <v>23</v>
      </c>
      <c r="C8" s="47">
        <f>'MemBand(1x1)'!R31</f>
        <v>8.0234375</v>
      </c>
      <c r="D8" s="45">
        <f>'MemBand(1x1)'!S31</f>
        <v>0.79489164086687303</v>
      </c>
      <c r="E8" s="47">
        <f>'MemBand(4x2)'!R31</f>
        <v>10.6875</v>
      </c>
      <c r="F8" s="45">
        <f>'MemBand(4x2)'!S31</f>
        <v>0.71250000000000002</v>
      </c>
      <c r="G8" s="47">
        <f>'MemBand(4x4)'!R31</f>
        <v>12.75</v>
      </c>
      <c r="H8" s="45">
        <f>'MemBand(4x4)'!S31</f>
        <v>0.63749999999999996</v>
      </c>
      <c r="I8" s="47">
        <f>'MemBand(8x2)'!R31</f>
        <v>12.375</v>
      </c>
      <c r="J8" s="45">
        <f>'MemBand(8x2)'!S31</f>
        <v>0.6875</v>
      </c>
    </row>
    <row r="9" spans="2:10" x14ac:dyDescent="0.3">
      <c r="B9" s="43" t="s">
        <v>27</v>
      </c>
      <c r="C9" s="47">
        <f>'MemBand(1x1)'!R38</f>
        <v>10.09375</v>
      </c>
      <c r="D9" s="45">
        <f>'MemBand(1x1)'!S38</f>
        <v>1</v>
      </c>
      <c r="E9" s="47">
        <f>'MemBand(4x2)'!R38</f>
        <v>15</v>
      </c>
      <c r="F9" s="45">
        <f>'MemBand(4x2)'!S38</f>
        <v>1</v>
      </c>
      <c r="G9" s="47">
        <f>'MemBand(4x4)'!R38</f>
        <v>20</v>
      </c>
      <c r="H9" s="45">
        <f>'MemBand(4x4)'!S38</f>
        <v>1</v>
      </c>
      <c r="I9" s="47">
        <f>'MemBand(8x2)'!R38</f>
        <v>18</v>
      </c>
      <c r="J9" s="45">
        <f>'MemBand(8x2)'!S38</f>
        <v>1</v>
      </c>
    </row>
    <row r="10" spans="2:10" ht="14.25" thickBot="1" x14ac:dyDescent="0.35">
      <c r="B10" s="51" t="s">
        <v>36</v>
      </c>
      <c r="C10" s="48">
        <f>'MemBand(1x1)'!R45</f>
        <v>9.80859375</v>
      </c>
      <c r="D10" s="49">
        <f>'MemBand(1x1)'!S45</f>
        <v>0.97174922600619196</v>
      </c>
      <c r="E10" s="48">
        <f>'MemBand(4x2)'!R45</f>
        <v>13.125</v>
      </c>
      <c r="F10" s="49">
        <f>'MemBand(4x2)'!S45</f>
        <v>0.875</v>
      </c>
      <c r="G10" s="48">
        <f>'MemBand(4x4)'!R45</f>
        <v>15.25</v>
      </c>
      <c r="H10" s="49">
        <f>'MemBand(4x4)'!S45</f>
        <v>0.76249999999999996</v>
      </c>
      <c r="I10" s="48">
        <f>'MemBand(8x2)'!R45</f>
        <v>17</v>
      </c>
      <c r="J10" s="49">
        <f>'MemBand(8x2)'!S45</f>
        <v>0.94444444444444442</v>
      </c>
    </row>
  </sheetData>
  <mergeCells count="6">
    <mergeCell ref="B2:J2"/>
    <mergeCell ref="C4:D4"/>
    <mergeCell ref="E4:F4"/>
    <mergeCell ref="I4:J4"/>
    <mergeCell ref="G4:H4"/>
    <mergeCell ref="B4:B5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zoomScale="90" zoomScaleNormal="90" workbookViewId="0">
      <selection activeCell="P48" sqref="A3:P48"/>
    </sheetView>
  </sheetViews>
  <sheetFormatPr defaultRowHeight="13.5" x14ac:dyDescent="0.3"/>
  <cols>
    <col min="1" max="1" width="7.75" style="14" bestFit="1" customWidth="1"/>
    <col min="2" max="2" width="2.625" style="14" bestFit="1" customWidth="1"/>
    <col min="3" max="3" width="7.625" style="14" bestFit="1" customWidth="1"/>
    <col min="4" max="4" width="5.875" style="14" bestFit="1" customWidth="1"/>
    <col min="5" max="10" width="9" style="14"/>
    <col min="11" max="11" width="16.625" style="14" bestFit="1" customWidth="1"/>
    <col min="12" max="12" width="7.375" style="14" bestFit="1" customWidth="1"/>
    <col min="13" max="17" width="9" style="14"/>
    <col min="18" max="18" width="9.5" style="14" bestFit="1" customWidth="1"/>
    <col min="19" max="19" width="20.375" style="14" bestFit="1" customWidth="1"/>
    <col min="20" max="16384" width="9" style="14"/>
  </cols>
  <sheetData>
    <row r="1" spans="1:19" x14ac:dyDescent="0.3">
      <c r="A1" s="11" t="s">
        <v>2</v>
      </c>
      <c r="B1" s="11">
        <v>1</v>
      </c>
      <c r="C1" s="11" t="s">
        <v>3</v>
      </c>
      <c r="D1" s="11">
        <v>1</v>
      </c>
    </row>
    <row r="2" spans="1:19" ht="14.25" thickBot="1" x14ac:dyDescent="0.35"/>
    <row r="3" spans="1:19" x14ac:dyDescent="0.3">
      <c r="A3" s="60" t="s">
        <v>15</v>
      </c>
      <c r="B3" s="61"/>
      <c r="C3" s="61"/>
      <c r="D3" s="62"/>
      <c r="E3" s="19" t="s">
        <v>6</v>
      </c>
      <c r="F3" s="8"/>
      <c r="G3" s="19"/>
      <c r="H3" s="8"/>
      <c r="I3" s="9"/>
      <c r="J3" s="9"/>
      <c r="K3" s="25"/>
      <c r="L3" s="19"/>
      <c r="M3" s="19" t="s">
        <v>9</v>
      </c>
      <c r="N3" s="9" t="s">
        <v>10</v>
      </c>
      <c r="O3" s="9" t="s">
        <v>11</v>
      </c>
      <c r="P3" s="8" t="s">
        <v>13</v>
      </c>
    </row>
    <row r="4" spans="1:19" ht="14.25" thickBot="1" x14ac:dyDescent="0.35">
      <c r="A4" s="7" t="s">
        <v>0</v>
      </c>
      <c r="B4" s="6"/>
      <c r="C4" s="5" t="s">
        <v>1</v>
      </c>
      <c r="D4" s="4" t="s">
        <v>35</v>
      </c>
      <c r="E4" s="20" t="s">
        <v>1</v>
      </c>
      <c r="F4" s="4" t="s">
        <v>35</v>
      </c>
      <c r="G4" s="20" t="s">
        <v>16</v>
      </c>
      <c r="H4" s="4" t="s">
        <v>18</v>
      </c>
      <c r="I4" s="20" t="s">
        <v>19</v>
      </c>
      <c r="J4" s="4" t="s">
        <v>17</v>
      </c>
      <c r="K4" s="26" t="s">
        <v>20</v>
      </c>
      <c r="L4" s="20" t="s">
        <v>24</v>
      </c>
      <c r="M4" s="20" t="s">
        <v>12</v>
      </c>
      <c r="N4" s="5" t="s">
        <v>12</v>
      </c>
      <c r="O4" s="5" t="s">
        <v>12</v>
      </c>
      <c r="P4" s="4" t="s">
        <v>14</v>
      </c>
      <c r="R4" s="10" t="s">
        <v>25</v>
      </c>
      <c r="S4" s="14" t="s">
        <v>26</v>
      </c>
    </row>
    <row r="5" spans="1:19" x14ac:dyDescent="0.3">
      <c r="A5" s="3" t="s">
        <v>4</v>
      </c>
      <c r="B5" s="2">
        <f>IF($A5="Uni",1,2)</f>
        <v>1</v>
      </c>
      <c r="C5" s="1">
        <v>4</v>
      </c>
      <c r="D5" s="15">
        <v>8</v>
      </c>
      <c r="E5" s="21">
        <v>4</v>
      </c>
      <c r="F5" s="15">
        <v>8</v>
      </c>
      <c r="G5" s="22">
        <v>8</v>
      </c>
      <c r="H5" s="18">
        <v>4</v>
      </c>
      <c r="I5" s="22">
        <v>8</v>
      </c>
      <c r="J5" s="18">
        <v>4</v>
      </c>
      <c r="K5" s="30">
        <v>0</v>
      </c>
      <c r="L5" s="34">
        <v>1</v>
      </c>
      <c r="M5" s="29">
        <f>L5*(N5+O5+P5)/MAX(C5,D5)/MAX(C5,D5)</f>
        <v>7.34375</v>
      </c>
      <c r="N5" s="17">
        <f>B5*(CEILING($B$1-1+C5+G5-1,$B$1))*(CEILING($D$1-1+D5+I5-1,$D$1))+IF(E5+F5, 1, 0)*B5*(CEILING($B$1-1+E5+G5-1,$B$1))*(CEILING($D$1-1+F5+I5-1,$D$1))</f>
        <v>330</v>
      </c>
      <c r="O5" s="1">
        <f>B5*(CEILING($B$1-1+C5+2*H5-2,$B$1))*(CEILING($D$1-1+D5/2+J5-1,$D$1))+IF(E5+F5, 1, 0)*B5*(CEILING($B$1-1+E5+2*H5-2,$B$1))*(CEILING($D$1-1+F5/2+J5-1,$D$1))</f>
        <v>140</v>
      </c>
      <c r="P5" s="15">
        <f>K5*(CEILING($B$1-1+MAX(C5,D5),$B$1))*(CEILING($D$1-1+MAX(C5,D5),$D$1))</f>
        <v>0</v>
      </c>
      <c r="R5" s="12">
        <f>MAX(M5:M22)</f>
        <v>10.09375</v>
      </c>
      <c r="S5" s="38">
        <f>R5/$R$5</f>
        <v>1</v>
      </c>
    </row>
    <row r="6" spans="1:19" x14ac:dyDescent="0.3">
      <c r="A6" s="13" t="s">
        <v>4</v>
      </c>
      <c r="B6" s="16">
        <f t="shared" ref="B6:B22" si="0">IF($A6="Uni",1,2)</f>
        <v>1</v>
      </c>
      <c r="C6" s="17">
        <v>8</v>
      </c>
      <c r="D6" s="18">
        <v>4</v>
      </c>
      <c r="E6" s="22">
        <v>8</v>
      </c>
      <c r="F6" s="18">
        <v>4</v>
      </c>
      <c r="G6" s="22">
        <f>G5</f>
        <v>8</v>
      </c>
      <c r="H6" s="18">
        <f>H5</f>
        <v>4</v>
      </c>
      <c r="I6" s="22">
        <f>I5</f>
        <v>8</v>
      </c>
      <c r="J6" s="18">
        <f>J5</f>
        <v>4</v>
      </c>
      <c r="K6" s="27">
        <f>K5</f>
        <v>0</v>
      </c>
      <c r="L6" s="35">
        <v>1</v>
      </c>
      <c r="M6" s="23">
        <f t="shared" ref="M6:M22" si="1">L6*(N6+O6+P6)/MAX(C6,D6)/MAX(C6,D6)</f>
        <v>7.34375</v>
      </c>
      <c r="N6" s="17">
        <f t="shared" ref="N6:N22" si="2">B6*(CEILING($B$1-1+C6+G6-1,$B$1))*(CEILING($D$1-1+D6+I6-1,$D$1))+IF(E6+F6, 1, 0)*B6*(CEILING($B$1-1+E6+G6-1,$B$1))*(CEILING($D$1-1+F6+I6-1,$D$1))</f>
        <v>330</v>
      </c>
      <c r="O6" s="17">
        <f t="shared" ref="O6:O22" si="3">B6*(CEILING($B$1-1+C6+2*H6-2,$B$1))*(CEILING($D$1-1+D6/2+J6-1,$D$1))+IF(E6+F6, 1, 0)*B6*(CEILING($B$1-1+E6+2*H6-2,$B$1))*(CEILING($D$1-1+F6/2+J6-1,$D$1))</f>
        <v>140</v>
      </c>
      <c r="P6" s="18">
        <f t="shared" ref="P6:P22" si="4">K6*(CEILING($B$1-1+MAX(C6,D6),$B$1))*(CEILING($D$1-1+MAX(C6,D6),$D$1))</f>
        <v>0</v>
      </c>
    </row>
    <row r="7" spans="1:19" x14ac:dyDescent="0.3">
      <c r="A7" s="13" t="s">
        <v>5</v>
      </c>
      <c r="B7" s="16">
        <f t="shared" si="0"/>
        <v>2</v>
      </c>
      <c r="C7" s="17">
        <v>8</v>
      </c>
      <c r="D7" s="18">
        <v>8</v>
      </c>
      <c r="E7" s="22">
        <v>0</v>
      </c>
      <c r="F7" s="18">
        <v>0</v>
      </c>
      <c r="G7" s="22">
        <f t="shared" ref="G7:G22" si="5">G6</f>
        <v>8</v>
      </c>
      <c r="H7" s="18">
        <f t="shared" ref="H7:H22" si="6">H6</f>
        <v>4</v>
      </c>
      <c r="I7" s="22">
        <f t="shared" ref="I7:I22" si="7">I6</f>
        <v>8</v>
      </c>
      <c r="J7" s="18">
        <f t="shared" ref="J7:K22" si="8">J6</f>
        <v>4</v>
      </c>
      <c r="K7" s="27">
        <f t="shared" si="8"/>
        <v>0</v>
      </c>
      <c r="L7" s="35">
        <v>1</v>
      </c>
      <c r="M7" s="23">
        <f t="shared" si="1"/>
        <v>10.09375</v>
      </c>
      <c r="N7" s="17">
        <f>B7*(CEILING($B$1-1+C7+G7-1,$B$1))*(CEILING($D$1-1+D7+I7-1,$D$1))+IF(E7+F7, 1, 0)*B7*(CEILING($B$1-1+E7+G7-1,$B$1))*(CEILING($D$1-1+F7+I7-1,$D$1))</f>
        <v>450</v>
      </c>
      <c r="O7" s="17">
        <f t="shared" si="3"/>
        <v>196</v>
      </c>
      <c r="P7" s="18">
        <f t="shared" si="4"/>
        <v>0</v>
      </c>
    </row>
    <row r="8" spans="1:19" x14ac:dyDescent="0.3">
      <c r="A8" s="13" t="s">
        <v>5</v>
      </c>
      <c r="B8" s="16">
        <f t="shared" si="0"/>
        <v>2</v>
      </c>
      <c r="C8" s="17">
        <v>4</v>
      </c>
      <c r="D8" s="18">
        <v>16</v>
      </c>
      <c r="E8" s="22">
        <v>12</v>
      </c>
      <c r="F8" s="18">
        <v>16</v>
      </c>
      <c r="G8" s="22">
        <f t="shared" si="5"/>
        <v>8</v>
      </c>
      <c r="H8" s="18">
        <f t="shared" si="6"/>
        <v>4</v>
      </c>
      <c r="I8" s="22">
        <f t="shared" si="7"/>
        <v>8</v>
      </c>
      <c r="J8" s="18">
        <f t="shared" si="8"/>
        <v>4</v>
      </c>
      <c r="K8" s="27">
        <f t="shared" si="8"/>
        <v>0</v>
      </c>
      <c r="L8" s="35">
        <v>1</v>
      </c>
      <c r="M8" s="23">
        <f t="shared" si="1"/>
        <v>7.796875</v>
      </c>
      <c r="N8" s="17">
        <f t="shared" si="2"/>
        <v>1380</v>
      </c>
      <c r="O8" s="17">
        <f t="shared" si="3"/>
        <v>616</v>
      </c>
      <c r="P8" s="18">
        <f t="shared" si="4"/>
        <v>0</v>
      </c>
    </row>
    <row r="9" spans="1:19" x14ac:dyDescent="0.3">
      <c r="A9" s="13" t="s">
        <v>5</v>
      </c>
      <c r="B9" s="16">
        <f t="shared" si="0"/>
        <v>2</v>
      </c>
      <c r="C9" s="17">
        <v>16</v>
      </c>
      <c r="D9" s="18">
        <v>4</v>
      </c>
      <c r="E9" s="22">
        <v>16</v>
      </c>
      <c r="F9" s="18">
        <v>12</v>
      </c>
      <c r="G9" s="22">
        <f t="shared" si="5"/>
        <v>8</v>
      </c>
      <c r="H9" s="18">
        <f t="shared" si="6"/>
        <v>4</v>
      </c>
      <c r="I9" s="22">
        <f t="shared" si="7"/>
        <v>8</v>
      </c>
      <c r="J9" s="18">
        <f t="shared" si="8"/>
        <v>4</v>
      </c>
      <c r="K9" s="27">
        <f t="shared" si="8"/>
        <v>0</v>
      </c>
      <c r="L9" s="35">
        <v>1</v>
      </c>
      <c r="M9" s="23">
        <f t="shared" si="1"/>
        <v>7.796875</v>
      </c>
      <c r="N9" s="17">
        <f t="shared" si="2"/>
        <v>1380</v>
      </c>
      <c r="O9" s="17">
        <f t="shared" si="3"/>
        <v>616</v>
      </c>
      <c r="P9" s="18">
        <f t="shared" si="4"/>
        <v>0</v>
      </c>
    </row>
    <row r="10" spans="1:19" x14ac:dyDescent="0.3">
      <c r="A10" s="13" t="s">
        <v>5</v>
      </c>
      <c r="B10" s="16">
        <f t="shared" si="0"/>
        <v>2</v>
      </c>
      <c r="C10" s="17">
        <v>8</v>
      </c>
      <c r="D10" s="18">
        <v>16</v>
      </c>
      <c r="E10" s="22">
        <v>8</v>
      </c>
      <c r="F10" s="18">
        <v>16</v>
      </c>
      <c r="G10" s="22">
        <f t="shared" si="5"/>
        <v>8</v>
      </c>
      <c r="H10" s="18">
        <f t="shared" si="6"/>
        <v>4</v>
      </c>
      <c r="I10" s="22">
        <f t="shared" si="7"/>
        <v>8</v>
      </c>
      <c r="J10" s="18">
        <f t="shared" si="8"/>
        <v>4</v>
      </c>
      <c r="K10" s="27">
        <f t="shared" si="8"/>
        <v>0</v>
      </c>
      <c r="L10" s="35">
        <v>1</v>
      </c>
      <c r="M10" s="23">
        <f t="shared" si="1"/>
        <v>7.796875</v>
      </c>
      <c r="N10" s="17">
        <f t="shared" si="2"/>
        <v>1380</v>
      </c>
      <c r="O10" s="17">
        <f t="shared" si="3"/>
        <v>616</v>
      </c>
      <c r="P10" s="18">
        <f t="shared" si="4"/>
        <v>0</v>
      </c>
    </row>
    <row r="11" spans="1:19" x14ac:dyDescent="0.3">
      <c r="A11" s="13" t="s">
        <v>5</v>
      </c>
      <c r="B11" s="16">
        <f t="shared" si="0"/>
        <v>2</v>
      </c>
      <c r="C11" s="17">
        <v>16</v>
      </c>
      <c r="D11" s="18">
        <v>8</v>
      </c>
      <c r="E11" s="22">
        <v>16</v>
      </c>
      <c r="F11" s="18">
        <v>8</v>
      </c>
      <c r="G11" s="22">
        <f t="shared" si="5"/>
        <v>8</v>
      </c>
      <c r="H11" s="18">
        <f t="shared" si="6"/>
        <v>4</v>
      </c>
      <c r="I11" s="22">
        <f t="shared" si="7"/>
        <v>8</v>
      </c>
      <c r="J11" s="18">
        <f t="shared" si="8"/>
        <v>4</v>
      </c>
      <c r="K11" s="27">
        <f t="shared" si="8"/>
        <v>0</v>
      </c>
      <c r="L11" s="35">
        <v>1</v>
      </c>
      <c r="M11" s="23">
        <f t="shared" si="1"/>
        <v>7.796875</v>
      </c>
      <c r="N11" s="17">
        <f t="shared" si="2"/>
        <v>1380</v>
      </c>
      <c r="O11" s="17">
        <f t="shared" si="3"/>
        <v>616</v>
      </c>
      <c r="P11" s="18">
        <f t="shared" si="4"/>
        <v>0</v>
      </c>
    </row>
    <row r="12" spans="1:19" x14ac:dyDescent="0.3">
      <c r="A12" s="13" t="s">
        <v>5</v>
      </c>
      <c r="B12" s="16">
        <f t="shared" si="0"/>
        <v>2</v>
      </c>
      <c r="C12" s="17">
        <v>16</v>
      </c>
      <c r="D12" s="18">
        <v>16</v>
      </c>
      <c r="E12" s="22">
        <v>0</v>
      </c>
      <c r="F12" s="18">
        <v>0</v>
      </c>
      <c r="G12" s="22">
        <f t="shared" si="5"/>
        <v>8</v>
      </c>
      <c r="H12" s="18">
        <f t="shared" si="6"/>
        <v>4</v>
      </c>
      <c r="I12" s="22">
        <f t="shared" si="7"/>
        <v>8</v>
      </c>
      <c r="J12" s="18">
        <f t="shared" si="8"/>
        <v>4</v>
      </c>
      <c r="K12" s="27">
        <f t="shared" si="8"/>
        <v>0</v>
      </c>
      <c r="L12" s="35">
        <v>1</v>
      </c>
      <c r="M12" s="23">
        <f t="shared" si="1"/>
        <v>6.0234375</v>
      </c>
      <c r="N12" s="17">
        <f t="shared" si="2"/>
        <v>1058</v>
      </c>
      <c r="O12" s="17">
        <f t="shared" si="3"/>
        <v>484</v>
      </c>
      <c r="P12" s="18">
        <f t="shared" si="4"/>
        <v>0</v>
      </c>
    </row>
    <row r="13" spans="1:19" x14ac:dyDescent="0.3">
      <c r="A13" s="13" t="s">
        <v>5</v>
      </c>
      <c r="B13" s="16">
        <f t="shared" si="0"/>
        <v>2</v>
      </c>
      <c r="C13" s="17">
        <v>8</v>
      </c>
      <c r="D13" s="18">
        <v>32</v>
      </c>
      <c r="E13" s="22">
        <v>24</v>
      </c>
      <c r="F13" s="18">
        <v>32</v>
      </c>
      <c r="G13" s="22">
        <f t="shared" si="5"/>
        <v>8</v>
      </c>
      <c r="H13" s="18">
        <f t="shared" si="6"/>
        <v>4</v>
      </c>
      <c r="I13" s="22">
        <f t="shared" si="7"/>
        <v>8</v>
      </c>
      <c r="J13" s="18">
        <f t="shared" si="8"/>
        <v>4</v>
      </c>
      <c r="K13" s="27">
        <f t="shared" si="8"/>
        <v>0</v>
      </c>
      <c r="L13" s="35">
        <v>1</v>
      </c>
      <c r="M13" s="23">
        <f t="shared" si="1"/>
        <v>5.13671875</v>
      </c>
      <c r="N13" s="17">
        <f t="shared" si="2"/>
        <v>3588</v>
      </c>
      <c r="O13" s="17">
        <f t="shared" si="3"/>
        <v>1672</v>
      </c>
      <c r="P13" s="18">
        <f t="shared" si="4"/>
        <v>0</v>
      </c>
    </row>
    <row r="14" spans="1:19" x14ac:dyDescent="0.3">
      <c r="A14" s="13" t="s">
        <v>7</v>
      </c>
      <c r="B14" s="16">
        <f t="shared" si="0"/>
        <v>2</v>
      </c>
      <c r="C14" s="17">
        <v>32</v>
      </c>
      <c r="D14" s="18">
        <v>8</v>
      </c>
      <c r="E14" s="22">
        <v>32</v>
      </c>
      <c r="F14" s="18">
        <v>24</v>
      </c>
      <c r="G14" s="22">
        <f t="shared" si="5"/>
        <v>8</v>
      </c>
      <c r="H14" s="18">
        <f t="shared" si="6"/>
        <v>4</v>
      </c>
      <c r="I14" s="22">
        <f t="shared" si="7"/>
        <v>8</v>
      </c>
      <c r="J14" s="18">
        <f t="shared" si="8"/>
        <v>4</v>
      </c>
      <c r="K14" s="27">
        <f t="shared" si="8"/>
        <v>0</v>
      </c>
      <c r="L14" s="35">
        <v>1</v>
      </c>
      <c r="M14" s="23">
        <f t="shared" si="1"/>
        <v>5.13671875</v>
      </c>
      <c r="N14" s="17">
        <f t="shared" si="2"/>
        <v>3588</v>
      </c>
      <c r="O14" s="17">
        <f t="shared" si="3"/>
        <v>1672</v>
      </c>
      <c r="P14" s="18">
        <f t="shared" si="4"/>
        <v>0</v>
      </c>
    </row>
    <row r="15" spans="1:19" x14ac:dyDescent="0.3">
      <c r="A15" s="13" t="s">
        <v>7</v>
      </c>
      <c r="B15" s="16">
        <f t="shared" si="0"/>
        <v>2</v>
      </c>
      <c r="C15" s="17">
        <v>16</v>
      </c>
      <c r="D15" s="18">
        <v>32</v>
      </c>
      <c r="E15" s="22">
        <v>16</v>
      </c>
      <c r="F15" s="18">
        <v>32</v>
      </c>
      <c r="G15" s="22">
        <f t="shared" si="5"/>
        <v>8</v>
      </c>
      <c r="H15" s="18">
        <f t="shared" si="6"/>
        <v>4</v>
      </c>
      <c r="I15" s="22">
        <f t="shared" si="7"/>
        <v>8</v>
      </c>
      <c r="J15" s="18">
        <f t="shared" si="8"/>
        <v>4</v>
      </c>
      <c r="K15" s="27">
        <f t="shared" si="8"/>
        <v>0</v>
      </c>
      <c r="L15" s="35">
        <v>1</v>
      </c>
      <c r="M15" s="23">
        <f t="shared" si="1"/>
        <v>5.13671875</v>
      </c>
      <c r="N15" s="17">
        <f t="shared" si="2"/>
        <v>3588</v>
      </c>
      <c r="O15" s="17">
        <f t="shared" si="3"/>
        <v>1672</v>
      </c>
      <c r="P15" s="18">
        <f t="shared" si="4"/>
        <v>0</v>
      </c>
    </row>
    <row r="16" spans="1:19" x14ac:dyDescent="0.3">
      <c r="A16" s="13" t="s">
        <v>7</v>
      </c>
      <c r="B16" s="16">
        <f t="shared" si="0"/>
        <v>2</v>
      </c>
      <c r="C16" s="17">
        <v>32</v>
      </c>
      <c r="D16" s="18">
        <v>16</v>
      </c>
      <c r="E16" s="22">
        <v>32</v>
      </c>
      <c r="F16" s="18">
        <v>16</v>
      </c>
      <c r="G16" s="22">
        <f t="shared" si="5"/>
        <v>8</v>
      </c>
      <c r="H16" s="18">
        <f t="shared" si="6"/>
        <v>4</v>
      </c>
      <c r="I16" s="22">
        <f t="shared" si="7"/>
        <v>8</v>
      </c>
      <c r="J16" s="18">
        <f t="shared" si="8"/>
        <v>4</v>
      </c>
      <c r="K16" s="27">
        <f t="shared" si="8"/>
        <v>0</v>
      </c>
      <c r="L16" s="35">
        <v>1</v>
      </c>
      <c r="M16" s="23">
        <f t="shared" si="1"/>
        <v>5.13671875</v>
      </c>
      <c r="N16" s="17">
        <f t="shared" si="2"/>
        <v>3588</v>
      </c>
      <c r="O16" s="17">
        <f t="shared" si="3"/>
        <v>1672</v>
      </c>
      <c r="P16" s="18">
        <f t="shared" si="4"/>
        <v>0</v>
      </c>
    </row>
    <row r="17" spans="1:19" x14ac:dyDescent="0.3">
      <c r="A17" s="13" t="s">
        <v>7</v>
      </c>
      <c r="B17" s="16">
        <f t="shared" si="0"/>
        <v>2</v>
      </c>
      <c r="C17" s="17">
        <v>32</v>
      </c>
      <c r="D17" s="18">
        <v>32</v>
      </c>
      <c r="E17" s="22">
        <v>0</v>
      </c>
      <c r="F17" s="18">
        <v>0</v>
      </c>
      <c r="G17" s="22">
        <f t="shared" si="5"/>
        <v>8</v>
      </c>
      <c r="H17" s="18">
        <f t="shared" si="6"/>
        <v>4</v>
      </c>
      <c r="I17" s="22">
        <f t="shared" si="7"/>
        <v>8</v>
      </c>
      <c r="J17" s="18">
        <f t="shared" si="8"/>
        <v>4</v>
      </c>
      <c r="K17" s="27">
        <f t="shared" si="8"/>
        <v>0</v>
      </c>
      <c r="L17" s="35">
        <v>1</v>
      </c>
      <c r="M17" s="23">
        <f t="shared" si="1"/>
        <v>4.380859375</v>
      </c>
      <c r="N17" s="17">
        <f t="shared" si="2"/>
        <v>3042</v>
      </c>
      <c r="O17" s="17">
        <f t="shared" si="3"/>
        <v>1444</v>
      </c>
      <c r="P17" s="18">
        <f t="shared" si="4"/>
        <v>0</v>
      </c>
    </row>
    <row r="18" spans="1:19" x14ac:dyDescent="0.3">
      <c r="A18" s="13" t="s">
        <v>7</v>
      </c>
      <c r="B18" s="16">
        <f t="shared" si="0"/>
        <v>2</v>
      </c>
      <c r="C18" s="17">
        <v>16</v>
      </c>
      <c r="D18" s="18">
        <v>64</v>
      </c>
      <c r="E18" s="22">
        <v>48</v>
      </c>
      <c r="F18" s="18">
        <v>64</v>
      </c>
      <c r="G18" s="22">
        <f t="shared" si="5"/>
        <v>8</v>
      </c>
      <c r="H18" s="18">
        <f t="shared" si="6"/>
        <v>4</v>
      </c>
      <c r="I18" s="22">
        <f t="shared" si="7"/>
        <v>8</v>
      </c>
      <c r="J18" s="18">
        <f t="shared" si="8"/>
        <v>4</v>
      </c>
      <c r="K18" s="27">
        <f t="shared" si="8"/>
        <v>0</v>
      </c>
      <c r="L18" s="35">
        <v>1</v>
      </c>
      <c r="M18" s="23">
        <f t="shared" si="1"/>
        <v>4.0029296875</v>
      </c>
      <c r="N18" s="17">
        <f t="shared" si="2"/>
        <v>11076</v>
      </c>
      <c r="O18" s="17">
        <f t="shared" si="3"/>
        <v>5320</v>
      </c>
      <c r="P18" s="18">
        <f t="shared" si="4"/>
        <v>0</v>
      </c>
    </row>
    <row r="19" spans="1:19" x14ac:dyDescent="0.3">
      <c r="A19" s="13" t="s">
        <v>7</v>
      </c>
      <c r="B19" s="16">
        <f t="shared" si="0"/>
        <v>2</v>
      </c>
      <c r="C19" s="17">
        <v>64</v>
      </c>
      <c r="D19" s="18">
        <v>16</v>
      </c>
      <c r="E19" s="22">
        <v>64</v>
      </c>
      <c r="F19" s="18">
        <v>48</v>
      </c>
      <c r="G19" s="22">
        <f t="shared" si="5"/>
        <v>8</v>
      </c>
      <c r="H19" s="18">
        <f t="shared" si="6"/>
        <v>4</v>
      </c>
      <c r="I19" s="22">
        <f t="shared" si="7"/>
        <v>8</v>
      </c>
      <c r="J19" s="18">
        <f t="shared" si="8"/>
        <v>4</v>
      </c>
      <c r="K19" s="27">
        <f t="shared" si="8"/>
        <v>0</v>
      </c>
      <c r="L19" s="35">
        <v>1</v>
      </c>
      <c r="M19" s="23">
        <f t="shared" si="1"/>
        <v>4.0029296875</v>
      </c>
      <c r="N19" s="17">
        <f t="shared" si="2"/>
        <v>11076</v>
      </c>
      <c r="O19" s="17">
        <f t="shared" si="3"/>
        <v>5320</v>
      </c>
      <c r="P19" s="18">
        <f t="shared" si="4"/>
        <v>0</v>
      </c>
    </row>
    <row r="20" spans="1:19" x14ac:dyDescent="0.3">
      <c r="A20" s="13" t="s">
        <v>8</v>
      </c>
      <c r="B20" s="16">
        <f t="shared" si="0"/>
        <v>2</v>
      </c>
      <c r="C20" s="17">
        <v>32</v>
      </c>
      <c r="D20" s="18">
        <v>64</v>
      </c>
      <c r="E20" s="22">
        <v>32</v>
      </c>
      <c r="F20" s="18">
        <v>64</v>
      </c>
      <c r="G20" s="22">
        <f t="shared" si="5"/>
        <v>8</v>
      </c>
      <c r="H20" s="18">
        <f t="shared" si="6"/>
        <v>4</v>
      </c>
      <c r="I20" s="22">
        <f t="shared" si="7"/>
        <v>8</v>
      </c>
      <c r="J20" s="18">
        <f t="shared" si="8"/>
        <v>4</v>
      </c>
      <c r="K20" s="27">
        <f t="shared" si="8"/>
        <v>0</v>
      </c>
      <c r="L20" s="35">
        <v>1</v>
      </c>
      <c r="M20" s="23">
        <f t="shared" si="1"/>
        <v>4.0029296875</v>
      </c>
      <c r="N20" s="17">
        <f t="shared" si="2"/>
        <v>11076</v>
      </c>
      <c r="O20" s="17">
        <f t="shared" si="3"/>
        <v>5320</v>
      </c>
      <c r="P20" s="18">
        <f t="shared" si="4"/>
        <v>0</v>
      </c>
    </row>
    <row r="21" spans="1:19" x14ac:dyDescent="0.3">
      <c r="A21" s="13" t="s">
        <v>7</v>
      </c>
      <c r="B21" s="16">
        <f t="shared" si="0"/>
        <v>2</v>
      </c>
      <c r="C21" s="17">
        <v>64</v>
      </c>
      <c r="D21" s="18">
        <v>32</v>
      </c>
      <c r="E21" s="22">
        <v>64</v>
      </c>
      <c r="F21" s="18">
        <v>32</v>
      </c>
      <c r="G21" s="22">
        <f t="shared" si="5"/>
        <v>8</v>
      </c>
      <c r="H21" s="18">
        <f t="shared" si="6"/>
        <v>4</v>
      </c>
      <c r="I21" s="22">
        <f t="shared" si="7"/>
        <v>8</v>
      </c>
      <c r="J21" s="18">
        <f t="shared" si="8"/>
        <v>4</v>
      </c>
      <c r="K21" s="27">
        <f t="shared" si="8"/>
        <v>0</v>
      </c>
      <c r="L21" s="35">
        <v>1</v>
      </c>
      <c r="M21" s="23">
        <f t="shared" si="1"/>
        <v>4.0029296875</v>
      </c>
      <c r="N21" s="17">
        <f t="shared" si="2"/>
        <v>11076</v>
      </c>
      <c r="O21" s="17">
        <f t="shared" si="3"/>
        <v>5320</v>
      </c>
      <c r="P21" s="18">
        <f t="shared" si="4"/>
        <v>0</v>
      </c>
    </row>
    <row r="22" spans="1:19" ht="14.25" thickBot="1" x14ac:dyDescent="0.35">
      <c r="A22" s="7" t="s">
        <v>8</v>
      </c>
      <c r="B22" s="6">
        <f t="shared" si="0"/>
        <v>2</v>
      </c>
      <c r="C22" s="5">
        <v>64</v>
      </c>
      <c r="D22" s="4">
        <v>64</v>
      </c>
      <c r="E22" s="20">
        <v>0</v>
      </c>
      <c r="F22" s="4">
        <v>0</v>
      </c>
      <c r="G22" s="20">
        <f t="shared" si="5"/>
        <v>8</v>
      </c>
      <c r="H22" s="4">
        <f t="shared" si="6"/>
        <v>4</v>
      </c>
      <c r="I22" s="20">
        <f t="shared" si="7"/>
        <v>8</v>
      </c>
      <c r="J22" s="4">
        <f t="shared" si="8"/>
        <v>4</v>
      </c>
      <c r="K22" s="28">
        <f t="shared" si="8"/>
        <v>0</v>
      </c>
      <c r="L22" s="36">
        <v>1</v>
      </c>
      <c r="M22" s="24">
        <f t="shared" si="1"/>
        <v>3.65771484375</v>
      </c>
      <c r="N22" s="5">
        <f t="shared" si="2"/>
        <v>10082</v>
      </c>
      <c r="O22" s="5">
        <f t="shared" si="3"/>
        <v>4900</v>
      </c>
      <c r="P22" s="4">
        <f t="shared" si="4"/>
        <v>0</v>
      </c>
    </row>
    <row r="23" spans="1:19" ht="14.25" thickBot="1" x14ac:dyDescent="0.35"/>
    <row r="24" spans="1:19" x14ac:dyDescent="0.3">
      <c r="A24" s="60" t="s">
        <v>22</v>
      </c>
      <c r="B24" s="61"/>
      <c r="C24" s="61"/>
      <c r="D24" s="62"/>
      <c r="E24" s="19" t="s">
        <v>6</v>
      </c>
      <c r="F24" s="8"/>
      <c r="G24" s="19"/>
      <c r="H24" s="8"/>
      <c r="I24" s="9"/>
      <c r="J24" s="9"/>
      <c r="K24" s="25"/>
      <c r="L24" s="19"/>
      <c r="M24" s="19" t="s">
        <v>9</v>
      </c>
      <c r="N24" s="9" t="s">
        <v>10</v>
      </c>
      <c r="O24" s="9" t="s">
        <v>11</v>
      </c>
      <c r="P24" s="8" t="s">
        <v>13</v>
      </c>
    </row>
    <row r="25" spans="1:19" ht="14.25" thickBot="1" x14ac:dyDescent="0.35">
      <c r="A25" s="7" t="s">
        <v>0</v>
      </c>
      <c r="B25" s="6"/>
      <c r="C25" s="5" t="s">
        <v>1</v>
      </c>
      <c r="D25" s="4" t="s">
        <v>35</v>
      </c>
      <c r="E25" s="20" t="s">
        <v>1</v>
      </c>
      <c r="F25" s="4" t="s">
        <v>35</v>
      </c>
      <c r="G25" s="20" t="s">
        <v>16</v>
      </c>
      <c r="H25" s="4" t="s">
        <v>18</v>
      </c>
      <c r="I25" s="20" t="s">
        <v>19</v>
      </c>
      <c r="J25" s="4" t="s">
        <v>17</v>
      </c>
      <c r="K25" s="26" t="s">
        <v>20</v>
      </c>
      <c r="L25" s="20" t="s">
        <v>24</v>
      </c>
      <c r="M25" s="20" t="s">
        <v>12</v>
      </c>
      <c r="N25" s="5" t="s">
        <v>12</v>
      </c>
      <c r="O25" s="5" t="s">
        <v>12</v>
      </c>
      <c r="P25" s="4" t="s">
        <v>14</v>
      </c>
      <c r="R25" s="10" t="s">
        <v>25</v>
      </c>
      <c r="S25" s="14" t="s">
        <v>26</v>
      </c>
    </row>
    <row r="26" spans="1:19" x14ac:dyDescent="0.3">
      <c r="A26" s="3" t="s">
        <v>4</v>
      </c>
      <c r="B26" s="2">
        <f>IF($A26="Uni",1,2)</f>
        <v>1</v>
      </c>
      <c r="C26" s="1">
        <v>4</v>
      </c>
      <c r="D26" s="15">
        <v>8</v>
      </c>
      <c r="E26" s="21">
        <v>4</v>
      </c>
      <c r="F26" s="15">
        <v>8</v>
      </c>
      <c r="G26" s="22">
        <v>8</v>
      </c>
      <c r="H26" s="18">
        <v>4</v>
      </c>
      <c r="I26" s="22">
        <v>1</v>
      </c>
      <c r="J26" s="18">
        <v>1</v>
      </c>
      <c r="K26" s="30">
        <v>1</v>
      </c>
      <c r="L26" s="34">
        <v>1</v>
      </c>
      <c r="M26" s="29">
        <f>L26*(N26+O26+P26)/MAX(C26,D26)/MAX(C26,D26)</f>
        <v>5</v>
      </c>
      <c r="N26" s="17">
        <f>B26*(CEILING($B$1-1+C26+G26-1,$B$1))*(CEILING($D$1-1+D26+I26-1,$D$1))+IF(E26+F26, 1, 0)*B26*(CEILING($B$1-1+E26+G26-1,$B$1))*(CEILING($D$1-1+F26+I26-1,$D$1))</f>
        <v>176</v>
      </c>
      <c r="O26" s="1">
        <f>B26*(CEILING($B$1-1+C26+2*H26-2,$B$1))*(CEILING($D$1-1+D26/2+J26-1,$D$1))+IF(E26+F26, 1, 0)*B26*(CEILING($B$1-1+E26+2*H26-2,$B$1))*(CEILING($D$1-1+F26/2+J26-1,$D$1))</f>
        <v>80</v>
      </c>
      <c r="P26" s="15">
        <f>K26*(CEILING($B$1-1+MAX(C26,D26),$B$1))*(CEILING($D$1-1+MAX(C26,D26),$D$1))</f>
        <v>64</v>
      </c>
      <c r="R26" s="12">
        <f>MAX(M26:M27)</f>
        <v>5</v>
      </c>
      <c r="S26" s="38">
        <f>R26/$R$5</f>
        <v>0.49535603715170279</v>
      </c>
    </row>
    <row r="27" spans="1:19" ht="14.25" thickBot="1" x14ac:dyDescent="0.35">
      <c r="A27" s="7" t="s">
        <v>4</v>
      </c>
      <c r="B27" s="6">
        <f t="shared" ref="B27" si="9">IF($A27="Uni",1,2)</f>
        <v>1</v>
      </c>
      <c r="C27" s="5">
        <v>8</v>
      </c>
      <c r="D27" s="4">
        <v>4</v>
      </c>
      <c r="E27" s="20">
        <v>8</v>
      </c>
      <c r="F27" s="4">
        <v>4</v>
      </c>
      <c r="G27" s="20">
        <f>G26</f>
        <v>8</v>
      </c>
      <c r="H27" s="4">
        <f>H26</f>
        <v>4</v>
      </c>
      <c r="I27" s="20">
        <f>I26</f>
        <v>1</v>
      </c>
      <c r="J27" s="4">
        <f>J26</f>
        <v>1</v>
      </c>
      <c r="K27" s="28">
        <f>K26</f>
        <v>1</v>
      </c>
      <c r="L27" s="36">
        <v>1</v>
      </c>
      <c r="M27" s="24">
        <f>L27*(N27+O27+P27)/MAX(C27,D27)/MAX(C27,D27)</f>
        <v>3.75</v>
      </c>
      <c r="N27" s="5">
        <f>B27*(CEILING($B$1-1+C27+G27-1,$B$1))*(CEILING($D$1-1+D27+I27-1,$D$1))+IF(E27+F27, 1, 0)*B27*(CEILING($B$1-1+E27+G27-1,$B$1))*(CEILING($D$1-1+F27+I27-1,$D$1))</f>
        <v>120</v>
      </c>
      <c r="O27" s="5">
        <f>B27*(CEILING($B$1-1+C27+2*H27-2,$B$1))*(CEILING($D$1-1+D27/2+J27-1,$D$1))+IF(E27+F27, 1, 0)*B27*(CEILING($B$1-1+E27+2*H27-2,$B$1))*(CEILING($D$1-1+F27/2+J27-1,$D$1))</f>
        <v>56</v>
      </c>
      <c r="P27" s="4">
        <f>K27*(CEILING($B$1-1+MAX(C27,D27),$B$1))*(CEILING($D$1-1+MAX(C27,D27),$D$1))</f>
        <v>64</v>
      </c>
    </row>
    <row r="28" spans="1:19" ht="14.25" thickBot="1" x14ac:dyDescent="0.35"/>
    <row r="29" spans="1:19" x14ac:dyDescent="0.3">
      <c r="A29" s="60" t="s">
        <v>23</v>
      </c>
      <c r="B29" s="61"/>
      <c r="C29" s="61"/>
      <c r="D29" s="62"/>
      <c r="E29" s="19" t="s">
        <v>6</v>
      </c>
      <c r="F29" s="8"/>
      <c r="G29" s="19"/>
      <c r="H29" s="8"/>
      <c r="I29" s="9"/>
      <c r="J29" s="9"/>
      <c r="K29" s="25"/>
      <c r="L29" s="19"/>
      <c r="M29" s="19" t="s">
        <v>9</v>
      </c>
      <c r="N29" s="9" t="s">
        <v>10</v>
      </c>
      <c r="O29" s="9" t="s">
        <v>11</v>
      </c>
      <c r="P29" s="8" t="s">
        <v>13</v>
      </c>
    </row>
    <row r="30" spans="1:19" ht="14.25" thickBot="1" x14ac:dyDescent="0.35">
      <c r="A30" s="7" t="s">
        <v>0</v>
      </c>
      <c r="B30" s="6"/>
      <c r="C30" s="5" t="s">
        <v>1</v>
      </c>
      <c r="D30" s="4" t="s">
        <v>35</v>
      </c>
      <c r="E30" s="20" t="s">
        <v>1</v>
      </c>
      <c r="F30" s="4" t="s">
        <v>35</v>
      </c>
      <c r="G30" s="20" t="s">
        <v>16</v>
      </c>
      <c r="H30" s="4" t="s">
        <v>18</v>
      </c>
      <c r="I30" s="22" t="s">
        <v>19</v>
      </c>
      <c r="J30" s="18" t="s">
        <v>17</v>
      </c>
      <c r="K30" s="26" t="s">
        <v>20</v>
      </c>
      <c r="L30" s="20" t="s">
        <v>24</v>
      </c>
      <c r="M30" s="20" t="s">
        <v>12</v>
      </c>
      <c r="N30" s="5" t="s">
        <v>12</v>
      </c>
      <c r="O30" s="5" t="s">
        <v>12</v>
      </c>
      <c r="P30" s="4" t="s">
        <v>14</v>
      </c>
      <c r="R30" s="10" t="s">
        <v>25</v>
      </c>
      <c r="S30" s="14" t="s">
        <v>26</v>
      </c>
    </row>
    <row r="31" spans="1:19" x14ac:dyDescent="0.3">
      <c r="A31" s="13" t="s">
        <v>21</v>
      </c>
      <c r="B31" s="16">
        <f t="shared" ref="B31:B34" si="10">IF($A31="Uni",1,2)</f>
        <v>1</v>
      </c>
      <c r="C31" s="17">
        <v>8</v>
      </c>
      <c r="D31" s="18">
        <v>8</v>
      </c>
      <c r="E31" s="22">
        <v>8</v>
      </c>
      <c r="F31" s="17">
        <v>8</v>
      </c>
      <c r="G31" s="21">
        <v>8</v>
      </c>
      <c r="H31" s="1">
        <v>4</v>
      </c>
      <c r="I31" s="21">
        <v>8</v>
      </c>
      <c r="J31" s="15">
        <v>4</v>
      </c>
      <c r="K31" s="32">
        <v>2</v>
      </c>
      <c r="L31" s="31">
        <v>0</v>
      </c>
      <c r="M31" s="23">
        <f>L31*(N31+O31+P31)/MAX(C31,D31)/MAX(C31,D31)</f>
        <v>0</v>
      </c>
      <c r="N31" s="17">
        <f>B31*(CEILING($B$1-1+C31+G31-1,$B$1))*(CEILING($D$1-1+D31+I31-1,$D$1))+IF(E31+F31, 1, 0)*B31*(CEILING($B$1-1+E31+G31-1,$B$1))*(CEILING($D$1-1+F31+I31-1,$D$1))</f>
        <v>450</v>
      </c>
      <c r="O31" s="1">
        <f>B31*(CEILING($B$1-1+C31+2*H31-2,$B$1))*(CEILING($D$1-1+D31/2+J31-1,$D$1))+IF(E31+F31, 1, 0)*B31*(CEILING($B$1-1+E31+2*H31-2,$B$1))*(CEILING($D$1-1+F31/2+J31-1,$D$1))</f>
        <v>196</v>
      </c>
      <c r="P31" s="15">
        <f>K31*(CEILING($B$1-1+MAX(C31,D31),$B$1))*(CEILING($D$1-1+MAX(C31,D31),$D$1))</f>
        <v>128</v>
      </c>
      <c r="R31" s="12">
        <f>MAX(M31:M34)</f>
        <v>8.0234375</v>
      </c>
      <c r="S31" s="38">
        <f>R31/$R$5</f>
        <v>0.79489164086687303</v>
      </c>
    </row>
    <row r="32" spans="1:19" x14ac:dyDescent="0.3">
      <c r="A32" s="13" t="s">
        <v>21</v>
      </c>
      <c r="B32" s="16">
        <f t="shared" si="10"/>
        <v>1</v>
      </c>
      <c r="C32" s="17">
        <v>16</v>
      </c>
      <c r="D32" s="18">
        <v>16</v>
      </c>
      <c r="E32" s="22">
        <v>16</v>
      </c>
      <c r="F32" s="17">
        <v>16</v>
      </c>
      <c r="G32" s="22">
        <f>G31</f>
        <v>8</v>
      </c>
      <c r="H32" s="17">
        <f>H31</f>
        <v>4</v>
      </c>
      <c r="I32" s="22">
        <f>I31</f>
        <v>8</v>
      </c>
      <c r="J32" s="18">
        <f>J31</f>
        <v>4</v>
      </c>
      <c r="K32" s="32">
        <f>K31</f>
        <v>2</v>
      </c>
      <c r="L32" s="31">
        <v>1</v>
      </c>
      <c r="M32" s="23">
        <f t="shared" ref="M32:M34" si="11">L32*(N32+O32+P32)/MAX(C32,D32)/MAX(C32,D32)</f>
        <v>8.0234375</v>
      </c>
      <c r="N32" s="17">
        <f t="shared" ref="N32:N34" si="12">B32*(CEILING($B$1-1+C32+G32-1,$B$1))*(CEILING($D$1-1+D32+I32-1,$D$1))+IF(E32+F32, 1, 0)*B32*(CEILING($B$1-1+E32+G32-1,$B$1))*(CEILING($D$1-1+F32+I32-1,$D$1))</f>
        <v>1058</v>
      </c>
      <c r="O32" s="17">
        <f t="shared" ref="O32:O34" si="13">B32*(CEILING($B$1-1+C32+2*H32-2,$B$1))*(CEILING($D$1-1+D32/2+J32-1,$D$1))+IF(E32+F32, 1, 0)*B32*(CEILING($B$1-1+E32+2*H32-2,$B$1))*(CEILING($D$1-1+F32/2+J32-1,$D$1))</f>
        <v>484</v>
      </c>
      <c r="P32" s="18">
        <f t="shared" ref="P32:P34" si="14">K32*(CEILING($B$1-1+MAX(C32,D32),$B$1))*(CEILING($D$1-1+MAX(C32,D32),$D$1))</f>
        <v>512</v>
      </c>
    </row>
    <row r="33" spans="1:19" x14ac:dyDescent="0.3">
      <c r="A33" s="13" t="s">
        <v>21</v>
      </c>
      <c r="B33" s="16">
        <f t="shared" si="10"/>
        <v>1</v>
      </c>
      <c r="C33" s="17">
        <v>32</v>
      </c>
      <c r="D33" s="18">
        <v>32</v>
      </c>
      <c r="E33" s="22">
        <v>32</v>
      </c>
      <c r="F33" s="17">
        <v>32</v>
      </c>
      <c r="G33" s="22">
        <f>G32</f>
        <v>8</v>
      </c>
      <c r="H33" s="17">
        <f t="shared" ref="H33:H34" si="15">H32</f>
        <v>4</v>
      </c>
      <c r="I33" s="22">
        <f t="shared" ref="I33:I34" si="16">I32</f>
        <v>8</v>
      </c>
      <c r="J33" s="18">
        <f t="shared" ref="J33:J34" si="17">J32</f>
        <v>4</v>
      </c>
      <c r="K33" s="32">
        <f>K32</f>
        <v>2</v>
      </c>
      <c r="L33" s="31">
        <v>1</v>
      </c>
      <c r="M33" s="23">
        <f t="shared" si="11"/>
        <v>6.380859375</v>
      </c>
      <c r="N33" s="17">
        <f t="shared" si="12"/>
        <v>3042</v>
      </c>
      <c r="O33" s="17">
        <f t="shared" si="13"/>
        <v>1444</v>
      </c>
      <c r="P33" s="18">
        <f t="shared" si="14"/>
        <v>2048</v>
      </c>
    </row>
    <row r="34" spans="1:19" ht="14.25" thickBot="1" x14ac:dyDescent="0.35">
      <c r="A34" s="7" t="s">
        <v>21</v>
      </c>
      <c r="B34" s="6">
        <f t="shared" si="10"/>
        <v>1</v>
      </c>
      <c r="C34" s="5">
        <v>64</v>
      </c>
      <c r="D34" s="4">
        <v>64</v>
      </c>
      <c r="E34" s="20">
        <v>64</v>
      </c>
      <c r="F34" s="5">
        <v>64</v>
      </c>
      <c r="G34" s="20">
        <f>G33</f>
        <v>8</v>
      </c>
      <c r="H34" s="5">
        <f t="shared" si="15"/>
        <v>4</v>
      </c>
      <c r="I34" s="20">
        <f t="shared" si="16"/>
        <v>8</v>
      </c>
      <c r="J34" s="4">
        <f t="shared" si="17"/>
        <v>4</v>
      </c>
      <c r="K34" s="33">
        <f>K33</f>
        <v>2</v>
      </c>
      <c r="L34" s="37">
        <v>1</v>
      </c>
      <c r="M34" s="24">
        <f t="shared" si="11"/>
        <v>5.65771484375</v>
      </c>
      <c r="N34" s="5">
        <f t="shared" si="12"/>
        <v>10082</v>
      </c>
      <c r="O34" s="5">
        <f t="shared" si="13"/>
        <v>4900</v>
      </c>
      <c r="P34" s="4">
        <f t="shared" si="14"/>
        <v>8192</v>
      </c>
    </row>
    <row r="35" spans="1:19" ht="14.25" thickBot="1" x14ac:dyDescent="0.35"/>
    <row r="36" spans="1:19" x14ac:dyDescent="0.3">
      <c r="A36" s="60" t="s">
        <v>27</v>
      </c>
      <c r="B36" s="61"/>
      <c r="C36" s="61"/>
      <c r="D36" s="62"/>
      <c r="E36" s="19" t="s">
        <v>6</v>
      </c>
      <c r="F36" s="8"/>
      <c r="G36" s="19"/>
      <c r="H36" s="8"/>
      <c r="I36" s="9"/>
      <c r="J36" s="9"/>
      <c r="K36" s="25"/>
      <c r="L36" s="19"/>
      <c r="M36" s="19" t="s">
        <v>9</v>
      </c>
      <c r="N36" s="9" t="s">
        <v>10</v>
      </c>
      <c r="O36" s="9" t="s">
        <v>11</v>
      </c>
      <c r="P36" s="8" t="s">
        <v>13</v>
      </c>
    </row>
    <row r="37" spans="1:19" ht="14.25" thickBot="1" x14ac:dyDescent="0.35">
      <c r="A37" s="7" t="s">
        <v>0</v>
      </c>
      <c r="B37" s="6"/>
      <c r="C37" s="5" t="s">
        <v>1</v>
      </c>
      <c r="D37" s="4" t="s">
        <v>35</v>
      </c>
      <c r="E37" s="20" t="s">
        <v>1</v>
      </c>
      <c r="F37" s="4" t="s">
        <v>35</v>
      </c>
      <c r="G37" s="20" t="s">
        <v>16</v>
      </c>
      <c r="H37" s="4" t="s">
        <v>18</v>
      </c>
      <c r="I37" s="20" t="s">
        <v>19</v>
      </c>
      <c r="J37" s="4" t="s">
        <v>17</v>
      </c>
      <c r="K37" s="26" t="s">
        <v>20</v>
      </c>
      <c r="L37" s="20" t="s">
        <v>24</v>
      </c>
      <c r="M37" s="20" t="s">
        <v>12</v>
      </c>
      <c r="N37" s="5" t="s">
        <v>12</v>
      </c>
      <c r="O37" s="5" t="s">
        <v>12</v>
      </c>
      <c r="P37" s="4" t="s">
        <v>14</v>
      </c>
      <c r="R37" s="10" t="s">
        <v>25</v>
      </c>
      <c r="S37" s="14" t="s">
        <v>26</v>
      </c>
    </row>
    <row r="38" spans="1:19" x14ac:dyDescent="0.3">
      <c r="A38" s="13" t="s">
        <v>5</v>
      </c>
      <c r="B38" s="2">
        <f>IF($A38="Uni",1,2)</f>
        <v>2</v>
      </c>
      <c r="C38" s="17">
        <v>8</v>
      </c>
      <c r="D38" s="18">
        <v>8</v>
      </c>
      <c r="E38" s="22">
        <v>0</v>
      </c>
      <c r="F38" s="18">
        <v>0</v>
      </c>
      <c r="G38" s="21">
        <v>8</v>
      </c>
      <c r="H38" s="1">
        <v>4</v>
      </c>
      <c r="I38" s="21">
        <v>8</v>
      </c>
      <c r="J38" s="15">
        <v>4</v>
      </c>
      <c r="K38" s="32">
        <v>0</v>
      </c>
      <c r="L38" s="34">
        <v>1</v>
      </c>
      <c r="M38" s="29">
        <f>L38*(N38+O38+P38)/MAX(C38,D38)/MAX(C38,D38)</f>
        <v>10.09375</v>
      </c>
      <c r="N38" s="17">
        <f>B38*(CEILING($B$1-1+C38+G38-1,$B$1))*(CEILING($D$1-1+D38+I38-1,$D$1))+IF(E38+F38, 1, 0)*B38*(CEILING($B$1-1+E38+G38-1,$B$1))*(CEILING($D$1-1+F38+I38-1,$D$1))</f>
        <v>450</v>
      </c>
      <c r="O38" s="1">
        <f>B38*(CEILING($B$1-1+C38+2*H38-2,$B$1))*(CEILING($D$1-1+D38/2+J38-1,$D$1))+IF(E38+F38, 1, 0)*B38*(CEILING($B$1-1+E38+2*H38-2,$B$1))*(CEILING($D$1-1+F38/2+J38-1,$D$1))</f>
        <v>196</v>
      </c>
      <c r="P38" s="15">
        <f>K38*(CEILING($B$1-1+MAX(C38,D38),$B$1))*(CEILING($D$1-1+MAX(C38,D38),$D$1))</f>
        <v>0</v>
      </c>
      <c r="R38" s="12">
        <f>MAX(M38:M41)</f>
        <v>10.09375</v>
      </c>
      <c r="S38" s="38">
        <f>R38/$R$5</f>
        <v>1</v>
      </c>
    </row>
    <row r="39" spans="1:19" x14ac:dyDescent="0.3">
      <c r="A39" s="13" t="s">
        <v>5</v>
      </c>
      <c r="B39" s="16">
        <f t="shared" ref="B39:B41" si="18">IF($A39="Uni",1,2)</f>
        <v>2</v>
      </c>
      <c r="C39" s="17">
        <v>16</v>
      </c>
      <c r="D39" s="18">
        <v>16</v>
      </c>
      <c r="E39" s="22">
        <v>0</v>
      </c>
      <c r="F39" s="18">
        <v>0</v>
      </c>
      <c r="G39" s="22">
        <f>G38</f>
        <v>8</v>
      </c>
      <c r="H39" s="17">
        <f>H38</f>
        <v>4</v>
      </c>
      <c r="I39" s="22">
        <f>I38</f>
        <v>8</v>
      </c>
      <c r="J39" s="18">
        <f>J38</f>
        <v>4</v>
      </c>
      <c r="K39" s="32">
        <v>1</v>
      </c>
      <c r="L39" s="35">
        <v>1</v>
      </c>
      <c r="M39" s="23">
        <f t="shared" ref="M39:M41" si="19">L39*(N39+O39+P39)/MAX(C39,D39)/MAX(C39,D39)</f>
        <v>7.0234375</v>
      </c>
      <c r="N39" s="17">
        <f t="shared" ref="N39:N41" si="20">B39*(CEILING($B$1-1+C39+G39-1,$B$1))*(CEILING($D$1-1+D39+I39-1,$D$1))+IF(E39+F39, 1, 0)*B39*(CEILING($B$1-1+E39+G39-1,$B$1))*(CEILING($D$1-1+F39+I39-1,$D$1))</f>
        <v>1058</v>
      </c>
      <c r="O39" s="17">
        <f t="shared" ref="O39:O41" si="21">B39*(CEILING($B$1-1+C39+2*H39-2,$B$1))*(CEILING($D$1-1+D39/2+J39-1,$D$1))+IF(E39+F39, 1, 0)*B39*(CEILING($B$1-1+E39+2*H39-2,$B$1))*(CEILING($D$1-1+F39/2+J39-1,$D$1))</f>
        <v>484</v>
      </c>
      <c r="P39" s="18">
        <f t="shared" ref="P39:P41" si="22">K39*(CEILING($B$1-1+MAX(C39,D39),$B$1))*(CEILING($D$1-1+MAX(C39,D39),$D$1))</f>
        <v>256</v>
      </c>
    </row>
    <row r="40" spans="1:19" x14ac:dyDescent="0.3">
      <c r="A40" s="13" t="s">
        <v>7</v>
      </c>
      <c r="B40" s="16">
        <f t="shared" si="18"/>
        <v>2</v>
      </c>
      <c r="C40" s="17">
        <v>32</v>
      </c>
      <c r="D40" s="18">
        <v>32</v>
      </c>
      <c r="E40" s="22">
        <v>0</v>
      </c>
      <c r="F40" s="18">
        <v>0</v>
      </c>
      <c r="G40" s="22">
        <f>G39</f>
        <v>8</v>
      </c>
      <c r="H40" s="17">
        <f t="shared" ref="H40:H41" si="23">H39</f>
        <v>4</v>
      </c>
      <c r="I40" s="22">
        <f t="shared" ref="I40:I41" si="24">I39</f>
        <v>8</v>
      </c>
      <c r="J40" s="18">
        <f t="shared" ref="J40:J41" si="25">J39</f>
        <v>4</v>
      </c>
      <c r="K40" s="32">
        <v>1</v>
      </c>
      <c r="L40" s="35">
        <v>1</v>
      </c>
      <c r="M40" s="23">
        <f t="shared" si="19"/>
        <v>5.380859375</v>
      </c>
      <c r="N40" s="17">
        <f t="shared" si="20"/>
        <v>3042</v>
      </c>
      <c r="O40" s="17">
        <f t="shared" si="21"/>
        <v>1444</v>
      </c>
      <c r="P40" s="18">
        <f t="shared" si="22"/>
        <v>1024</v>
      </c>
    </row>
    <row r="41" spans="1:19" ht="14.25" thickBot="1" x14ac:dyDescent="0.35">
      <c r="A41" s="7" t="s">
        <v>8</v>
      </c>
      <c r="B41" s="6">
        <f t="shared" si="18"/>
        <v>2</v>
      </c>
      <c r="C41" s="5">
        <v>64</v>
      </c>
      <c r="D41" s="4">
        <v>64</v>
      </c>
      <c r="E41" s="20">
        <v>0</v>
      </c>
      <c r="F41" s="4">
        <v>0</v>
      </c>
      <c r="G41" s="20">
        <f>G40</f>
        <v>8</v>
      </c>
      <c r="H41" s="5">
        <f t="shared" si="23"/>
        <v>4</v>
      </c>
      <c r="I41" s="20">
        <f t="shared" si="24"/>
        <v>8</v>
      </c>
      <c r="J41" s="4">
        <f t="shared" si="25"/>
        <v>4</v>
      </c>
      <c r="K41" s="33">
        <v>1</v>
      </c>
      <c r="L41" s="36">
        <v>1</v>
      </c>
      <c r="M41" s="24">
        <f t="shared" si="19"/>
        <v>4.65771484375</v>
      </c>
      <c r="N41" s="5">
        <f t="shared" si="20"/>
        <v>10082</v>
      </c>
      <c r="O41" s="5">
        <f t="shared" si="21"/>
        <v>4900</v>
      </c>
      <c r="P41" s="4">
        <f t="shared" si="22"/>
        <v>4096</v>
      </c>
    </row>
    <row r="42" spans="1:19" ht="14.25" thickBot="1" x14ac:dyDescent="0.35"/>
    <row r="43" spans="1:19" x14ac:dyDescent="0.3">
      <c r="A43" s="60" t="s">
        <v>37</v>
      </c>
      <c r="B43" s="61"/>
      <c r="C43" s="61"/>
      <c r="D43" s="62"/>
      <c r="E43" s="19" t="s">
        <v>6</v>
      </c>
      <c r="F43" s="8"/>
      <c r="G43" s="19"/>
      <c r="H43" s="8"/>
      <c r="I43" s="9"/>
      <c r="J43" s="9"/>
      <c r="K43" s="25"/>
      <c r="L43" s="19"/>
      <c r="M43" s="19" t="s">
        <v>9</v>
      </c>
      <c r="N43" s="9" t="s">
        <v>10</v>
      </c>
      <c r="O43" s="9" t="s">
        <v>11</v>
      </c>
      <c r="P43" s="8" t="s">
        <v>13</v>
      </c>
    </row>
    <row r="44" spans="1:19" ht="14.25" thickBot="1" x14ac:dyDescent="0.35">
      <c r="A44" s="7" t="s">
        <v>0</v>
      </c>
      <c r="B44" s="6"/>
      <c r="C44" s="5" t="s">
        <v>1</v>
      </c>
      <c r="D44" s="4" t="s">
        <v>35</v>
      </c>
      <c r="E44" s="20" t="s">
        <v>1</v>
      </c>
      <c r="F44" s="4" t="s">
        <v>35</v>
      </c>
      <c r="G44" s="20" t="s">
        <v>16</v>
      </c>
      <c r="H44" s="4" t="s">
        <v>18</v>
      </c>
      <c r="I44" s="20" t="s">
        <v>19</v>
      </c>
      <c r="J44" s="4" t="s">
        <v>17</v>
      </c>
      <c r="K44" s="26" t="s">
        <v>20</v>
      </c>
      <c r="L44" s="20" t="s">
        <v>24</v>
      </c>
      <c r="M44" s="20" t="s">
        <v>12</v>
      </c>
      <c r="N44" s="5" t="s">
        <v>12</v>
      </c>
      <c r="O44" s="5" t="s">
        <v>12</v>
      </c>
      <c r="P44" s="4" t="s">
        <v>14</v>
      </c>
      <c r="R44" s="10" t="s">
        <v>25</v>
      </c>
      <c r="S44" s="14" t="s">
        <v>26</v>
      </c>
    </row>
    <row r="45" spans="1:19" x14ac:dyDescent="0.3">
      <c r="A45" s="13" t="s">
        <v>5</v>
      </c>
      <c r="B45" s="16">
        <f t="shared" ref="B45:B48" si="26">IF($A45="Uni",1,2)</f>
        <v>2</v>
      </c>
      <c r="C45" s="17">
        <v>8</v>
      </c>
      <c r="D45" s="18">
        <v>8</v>
      </c>
      <c r="E45" s="22">
        <v>0</v>
      </c>
      <c r="F45" s="18">
        <v>0</v>
      </c>
      <c r="G45" s="21">
        <v>2</v>
      </c>
      <c r="H45" s="1">
        <v>2</v>
      </c>
      <c r="I45" s="21">
        <v>2</v>
      </c>
      <c r="J45" s="15">
        <v>2</v>
      </c>
      <c r="K45" s="32">
        <v>0</v>
      </c>
      <c r="L45" s="34">
        <v>1</v>
      </c>
      <c r="M45" s="29">
        <f>L45*(N45*5/2+1*O45+P45)/MAX(C45,D45)/MAX(C45,D45)</f>
        <v>7.890625</v>
      </c>
      <c r="N45" s="17">
        <f>B45*(CEILING($B$1-1+C45+G45-1,$B$1))*(CEILING($D$1-1+D45+I45-1,$D$1))+IF(E45+F45, 1, 0)*B45*(CEILING($B$1-1+E45+G45-1,$B$1))*(CEILING($D$1-1+F45+I45-1,$D$1))</f>
        <v>162</v>
      </c>
      <c r="O45" s="1">
        <f>B45*(CEILING($B$1-1+C45+2*H45-2,$B$1))*(CEILING($D$1-1+D45/2+J45-1,$D$1))+IF(E45+F45, 1, 0)*B45*(CEILING($B$1-1+E45+2*H45-2,$B$1))*(CEILING($D$1-1+F45/2+J45-1,$D$1))</f>
        <v>100</v>
      </c>
      <c r="P45" s="15">
        <f>K45*(CEILING($B$1-1+MAX(C45,D45),$B$1))*(CEILING($D$1-1+MAX(C45,D45),$D$1))</f>
        <v>0</v>
      </c>
      <c r="R45" s="12">
        <f>MAX(M45:M48)</f>
        <v>9.80859375</v>
      </c>
      <c r="S45" s="38">
        <f>R45/$R$5</f>
        <v>0.97174922600619196</v>
      </c>
    </row>
    <row r="46" spans="1:19" x14ac:dyDescent="0.3">
      <c r="A46" s="13" t="s">
        <v>5</v>
      </c>
      <c r="B46" s="16">
        <f t="shared" si="26"/>
        <v>2</v>
      </c>
      <c r="C46" s="17">
        <v>16</v>
      </c>
      <c r="D46" s="18">
        <v>16</v>
      </c>
      <c r="E46" s="22">
        <v>0</v>
      </c>
      <c r="F46" s="18">
        <v>0</v>
      </c>
      <c r="G46" s="22">
        <f>G45</f>
        <v>2</v>
      </c>
      <c r="H46" s="17">
        <f>H45</f>
        <v>2</v>
      </c>
      <c r="I46" s="22">
        <f>I45</f>
        <v>2</v>
      </c>
      <c r="J46" s="18">
        <f>J45</f>
        <v>2</v>
      </c>
      <c r="K46" s="32">
        <v>1</v>
      </c>
      <c r="L46" s="35">
        <v>1</v>
      </c>
      <c r="M46" s="23">
        <f>L46*(N46*5/2+O46*5/2+P46)/MAX(C46,D46)/MAX(C46,D46)</f>
        <v>9.80859375</v>
      </c>
      <c r="N46" s="17">
        <f t="shared" ref="N46:N48" si="27">B46*(CEILING($B$1-1+C46+G46-1,$B$1))*(CEILING($D$1-1+D46+I46-1,$D$1))+IF(E46+F46, 1, 0)*B46*(CEILING($B$1-1+E46+G46-1,$B$1))*(CEILING($D$1-1+F46+I46-1,$D$1))</f>
        <v>578</v>
      </c>
      <c r="O46" s="17">
        <f t="shared" ref="O46:O48" si="28">B46*(CEILING($B$1-1+C46+2*H46-2,$B$1))*(CEILING($D$1-1+D46/2+J46-1,$D$1))+IF(E46+F46, 1, 0)*B46*(CEILING($B$1-1+E46+2*H46-2,$B$1))*(CEILING($D$1-1+F46/2+J46-1,$D$1))</f>
        <v>324</v>
      </c>
      <c r="P46" s="18">
        <f t="shared" ref="P46:P48" si="29">K46*(CEILING($B$1-1+MAX(C46,D46),$B$1))*(CEILING($D$1-1+MAX(C46,D46),$D$1))</f>
        <v>256</v>
      </c>
    </row>
    <row r="47" spans="1:19" x14ac:dyDescent="0.3">
      <c r="A47" s="13" t="s">
        <v>7</v>
      </c>
      <c r="B47" s="16">
        <f t="shared" si="26"/>
        <v>2</v>
      </c>
      <c r="C47" s="17">
        <v>32</v>
      </c>
      <c r="D47" s="18">
        <v>32</v>
      </c>
      <c r="E47" s="22">
        <v>0</v>
      </c>
      <c r="F47" s="18">
        <v>0</v>
      </c>
      <c r="G47" s="22">
        <f>G46</f>
        <v>2</v>
      </c>
      <c r="H47" s="17">
        <f t="shared" ref="H47:H48" si="30">H46</f>
        <v>2</v>
      </c>
      <c r="I47" s="22">
        <f t="shared" ref="I47:I48" si="31">I46</f>
        <v>2</v>
      </c>
      <c r="J47" s="18">
        <f t="shared" ref="J47:J48" si="32">J46</f>
        <v>2</v>
      </c>
      <c r="K47" s="32">
        <v>1</v>
      </c>
      <c r="L47" s="35">
        <v>1</v>
      </c>
      <c r="M47" s="23">
        <f>L47*(N47*5/2+O47*5/2+P47)/MAX(C47,D47)/MAX(C47,D47)</f>
        <v>9.1396484375</v>
      </c>
      <c r="N47" s="17">
        <f t="shared" si="27"/>
        <v>2178</v>
      </c>
      <c r="O47" s="17">
        <f t="shared" si="28"/>
        <v>1156</v>
      </c>
      <c r="P47" s="18">
        <f t="shared" si="29"/>
        <v>1024</v>
      </c>
    </row>
    <row r="48" spans="1:19" ht="14.25" thickBot="1" x14ac:dyDescent="0.35">
      <c r="A48" s="7" t="s">
        <v>8</v>
      </c>
      <c r="B48" s="6">
        <f t="shared" si="26"/>
        <v>2</v>
      </c>
      <c r="C48" s="5">
        <v>64</v>
      </c>
      <c r="D48" s="4">
        <v>64</v>
      </c>
      <c r="E48" s="20">
        <v>0</v>
      </c>
      <c r="F48" s="4">
        <v>0</v>
      </c>
      <c r="G48" s="20">
        <f>G47</f>
        <v>2</v>
      </c>
      <c r="H48" s="5">
        <f t="shared" si="30"/>
        <v>2</v>
      </c>
      <c r="I48" s="20">
        <f t="shared" si="31"/>
        <v>2</v>
      </c>
      <c r="J48" s="4">
        <f t="shared" si="32"/>
        <v>2</v>
      </c>
      <c r="K48" s="33">
        <v>1</v>
      </c>
      <c r="L48" s="36">
        <v>1</v>
      </c>
      <c r="M48" s="24">
        <f>L48*(N48*5/2+O48*5/2+P48)/MAX(C48,D48)/MAX(C48,D48)</f>
        <v>8.816162109375</v>
      </c>
      <c r="N48" s="5">
        <f t="shared" si="27"/>
        <v>8450</v>
      </c>
      <c r="O48" s="5">
        <f t="shared" si="28"/>
        <v>4356</v>
      </c>
      <c r="P48" s="4">
        <f t="shared" si="29"/>
        <v>4096</v>
      </c>
    </row>
  </sheetData>
  <mergeCells count="5">
    <mergeCell ref="A24:D24"/>
    <mergeCell ref="A3:D3"/>
    <mergeCell ref="A29:D29"/>
    <mergeCell ref="A36:D36"/>
    <mergeCell ref="A43:D43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zoomScale="90" zoomScaleNormal="90" workbookViewId="0">
      <selection activeCell="A3" sqref="A3:P48"/>
    </sheetView>
  </sheetViews>
  <sheetFormatPr defaultRowHeight="13.5" x14ac:dyDescent="0.3"/>
  <cols>
    <col min="1" max="1" width="7.75" style="14" bestFit="1" customWidth="1"/>
    <col min="2" max="2" width="2.625" style="14" bestFit="1" customWidth="1"/>
    <col min="3" max="3" width="7.625" style="14" bestFit="1" customWidth="1"/>
    <col min="4" max="4" width="5.875" style="14" bestFit="1" customWidth="1"/>
    <col min="5" max="10" width="9" style="14"/>
    <col min="11" max="11" width="16.625" style="14" bestFit="1" customWidth="1"/>
    <col min="12" max="12" width="7.375" style="14" bestFit="1" customWidth="1"/>
    <col min="13" max="17" width="9" style="14"/>
    <col min="18" max="18" width="9.5" style="14" bestFit="1" customWidth="1"/>
    <col min="19" max="19" width="20.375" style="14" bestFit="1" customWidth="1"/>
    <col min="20" max="16384" width="9" style="14"/>
  </cols>
  <sheetData>
    <row r="1" spans="1:19" x14ac:dyDescent="0.3">
      <c r="A1" s="11" t="s">
        <v>2</v>
      </c>
      <c r="B1" s="11">
        <v>4</v>
      </c>
      <c r="C1" s="11" t="s">
        <v>3</v>
      </c>
      <c r="D1" s="11">
        <v>2</v>
      </c>
    </row>
    <row r="2" spans="1:19" ht="14.25" thickBot="1" x14ac:dyDescent="0.35"/>
    <row r="3" spans="1:19" x14ac:dyDescent="0.3">
      <c r="A3" s="60" t="s">
        <v>15</v>
      </c>
      <c r="B3" s="61"/>
      <c r="C3" s="61"/>
      <c r="D3" s="62"/>
      <c r="E3" s="19" t="s">
        <v>6</v>
      </c>
      <c r="F3" s="8"/>
      <c r="G3" s="19"/>
      <c r="H3" s="8"/>
      <c r="I3" s="9"/>
      <c r="J3" s="9"/>
      <c r="K3" s="25"/>
      <c r="L3" s="19"/>
      <c r="M3" s="19" t="s">
        <v>9</v>
      </c>
      <c r="N3" s="9" t="s">
        <v>10</v>
      </c>
      <c r="O3" s="9" t="s">
        <v>11</v>
      </c>
      <c r="P3" s="8" t="s">
        <v>13</v>
      </c>
    </row>
    <row r="4" spans="1:19" ht="14.25" thickBot="1" x14ac:dyDescent="0.35">
      <c r="A4" s="7" t="s">
        <v>0</v>
      </c>
      <c r="B4" s="6"/>
      <c r="C4" s="5" t="s">
        <v>1</v>
      </c>
      <c r="D4" s="4" t="s">
        <v>35</v>
      </c>
      <c r="E4" s="20" t="s">
        <v>1</v>
      </c>
      <c r="F4" s="4" t="s">
        <v>35</v>
      </c>
      <c r="G4" s="20" t="s">
        <v>16</v>
      </c>
      <c r="H4" s="4" t="s">
        <v>18</v>
      </c>
      <c r="I4" s="20" t="s">
        <v>19</v>
      </c>
      <c r="J4" s="4" t="s">
        <v>17</v>
      </c>
      <c r="K4" s="26" t="s">
        <v>20</v>
      </c>
      <c r="L4" s="20" t="s">
        <v>24</v>
      </c>
      <c r="M4" s="20" t="s">
        <v>12</v>
      </c>
      <c r="N4" s="5" t="s">
        <v>12</v>
      </c>
      <c r="O4" s="5" t="s">
        <v>12</v>
      </c>
      <c r="P4" s="4" t="s">
        <v>14</v>
      </c>
      <c r="R4" s="10" t="s">
        <v>25</v>
      </c>
      <c r="S4" s="14" t="s">
        <v>26</v>
      </c>
    </row>
    <row r="5" spans="1:19" x14ac:dyDescent="0.3">
      <c r="A5" s="3" t="s">
        <v>4</v>
      </c>
      <c r="B5" s="2">
        <f>IF($A5="Uni",1,2)</f>
        <v>1</v>
      </c>
      <c r="C5" s="1">
        <v>4</v>
      </c>
      <c r="D5" s="15">
        <v>8</v>
      </c>
      <c r="E5" s="21">
        <v>4</v>
      </c>
      <c r="F5" s="15">
        <v>8</v>
      </c>
      <c r="G5" s="22">
        <v>8</v>
      </c>
      <c r="H5" s="18">
        <v>4</v>
      </c>
      <c r="I5" s="22">
        <v>8</v>
      </c>
      <c r="J5" s="18">
        <v>4</v>
      </c>
      <c r="K5" s="30">
        <v>0</v>
      </c>
      <c r="L5" s="34">
        <v>1</v>
      </c>
      <c r="M5" s="29">
        <f>L5*(N5+O5+P5)/MAX(C5,D5)/MAX(C5,D5)</f>
        <v>12</v>
      </c>
      <c r="N5" s="17">
        <f>B5*(CEILING($B$1-1+C5+G5-1,$B$1))*(CEILING($D$1-1+D5+I5-1,$D$1))+IF(E5+F5, 1, 0)*B5*(CEILING($B$1-1+E5+G5-1,$B$1))*(CEILING($D$1-1+F5+I5-1,$D$1))</f>
        <v>512</v>
      </c>
      <c r="O5" s="1">
        <f>B5*(CEILING($B$1-1+C5+2*H5-2,$B$1))*(CEILING($D$1-1+D5/2+J5-1,$D$1))+IF(E5+F5, 1, 0)*B5*(CEILING($B$1-1+E5+2*H5-2,$B$1))*(CEILING($D$1-1+F5/2+J5-1,$D$1))</f>
        <v>256</v>
      </c>
      <c r="P5" s="15">
        <f>K5*(CEILING($B$1-1+MAX(C5,D5),$B$1))*(CEILING($D$1-1+MAX(C5,D5),$D$1))</f>
        <v>0</v>
      </c>
      <c r="R5" s="12">
        <f>MAX(M5:M22)</f>
        <v>15</v>
      </c>
      <c r="S5" s="38">
        <f>R5/$R$5</f>
        <v>1</v>
      </c>
    </row>
    <row r="6" spans="1:19" x14ac:dyDescent="0.3">
      <c r="A6" s="13" t="s">
        <v>4</v>
      </c>
      <c r="B6" s="16">
        <f t="shared" ref="B6:B22" si="0">IF($A6="Uni",1,2)</f>
        <v>1</v>
      </c>
      <c r="C6" s="17">
        <v>8</v>
      </c>
      <c r="D6" s="18">
        <v>4</v>
      </c>
      <c r="E6" s="22">
        <v>8</v>
      </c>
      <c r="F6" s="18">
        <v>4</v>
      </c>
      <c r="G6" s="22">
        <f>G5</f>
        <v>8</v>
      </c>
      <c r="H6" s="18">
        <f>H5</f>
        <v>4</v>
      </c>
      <c r="I6" s="22">
        <f>I5</f>
        <v>8</v>
      </c>
      <c r="J6" s="18">
        <f>J5</f>
        <v>4</v>
      </c>
      <c r="K6" s="27">
        <f>K5</f>
        <v>0</v>
      </c>
      <c r="L6" s="35">
        <v>1</v>
      </c>
      <c r="M6" s="23">
        <f t="shared" ref="M6:M22" si="1">L6*(N6+O6+P6)/MAX(C6,D6)/MAX(C6,D6)</f>
        <v>11.25</v>
      </c>
      <c r="N6" s="17">
        <f t="shared" ref="N6:N22" si="2">B6*(CEILING($B$1-1+C6+G6-1,$B$1))*(CEILING($D$1-1+D6+I6-1,$D$1))+IF(E6+F6, 1, 0)*B6*(CEILING($B$1-1+E6+G6-1,$B$1))*(CEILING($D$1-1+F6+I6-1,$D$1))</f>
        <v>480</v>
      </c>
      <c r="O6" s="17">
        <f t="shared" ref="O6:O22" si="3">B6*(CEILING($B$1-1+C6+2*H6-2,$B$1))*(CEILING($D$1-1+D6/2+J6-1,$D$1))+IF(E6+F6, 1, 0)*B6*(CEILING($B$1-1+E6+2*H6-2,$B$1))*(CEILING($D$1-1+F6/2+J6-1,$D$1))</f>
        <v>240</v>
      </c>
      <c r="P6" s="18">
        <f t="shared" ref="P6:P22" si="4">K6*(CEILING($B$1-1+MAX(C6,D6),$B$1))*(CEILING($D$1-1+MAX(C6,D6),$D$1))</f>
        <v>0</v>
      </c>
    </row>
    <row r="7" spans="1:19" x14ac:dyDescent="0.3">
      <c r="A7" s="13" t="s">
        <v>5</v>
      </c>
      <c r="B7" s="16">
        <f t="shared" si="0"/>
        <v>2</v>
      </c>
      <c r="C7" s="17">
        <v>8</v>
      </c>
      <c r="D7" s="18">
        <v>8</v>
      </c>
      <c r="E7" s="22">
        <v>0</v>
      </c>
      <c r="F7" s="18">
        <v>0</v>
      </c>
      <c r="G7" s="22">
        <f t="shared" ref="G7:K22" si="5">G6</f>
        <v>8</v>
      </c>
      <c r="H7" s="18">
        <f t="shared" si="5"/>
        <v>4</v>
      </c>
      <c r="I7" s="22">
        <f t="shared" si="5"/>
        <v>8</v>
      </c>
      <c r="J7" s="18">
        <f t="shared" si="5"/>
        <v>4</v>
      </c>
      <c r="K7" s="27">
        <f t="shared" si="5"/>
        <v>0</v>
      </c>
      <c r="L7" s="35">
        <v>1</v>
      </c>
      <c r="M7" s="23">
        <f t="shared" si="1"/>
        <v>15</v>
      </c>
      <c r="N7" s="17">
        <f>B7*(CEILING($B$1-1+C7+G7-1,$B$1))*(CEILING($D$1-1+D7+I7-1,$D$1))+IF(E7+F7, 1, 0)*B7*(CEILING($B$1-1+E7+G7-1,$B$1))*(CEILING($D$1-1+F7+I7-1,$D$1))</f>
        <v>640</v>
      </c>
      <c r="O7" s="17">
        <f t="shared" si="3"/>
        <v>320</v>
      </c>
      <c r="P7" s="18">
        <f t="shared" si="4"/>
        <v>0</v>
      </c>
    </row>
    <row r="8" spans="1:19" x14ac:dyDescent="0.3">
      <c r="A8" s="13" t="s">
        <v>5</v>
      </c>
      <c r="B8" s="16">
        <f t="shared" si="0"/>
        <v>2</v>
      </c>
      <c r="C8" s="17">
        <v>4</v>
      </c>
      <c r="D8" s="18">
        <v>16</v>
      </c>
      <c r="E8" s="22">
        <v>12</v>
      </c>
      <c r="F8" s="18">
        <v>16</v>
      </c>
      <c r="G8" s="22">
        <f t="shared" si="5"/>
        <v>8</v>
      </c>
      <c r="H8" s="18">
        <f t="shared" si="5"/>
        <v>4</v>
      </c>
      <c r="I8" s="22">
        <f t="shared" si="5"/>
        <v>8</v>
      </c>
      <c r="J8" s="18">
        <f t="shared" si="5"/>
        <v>4</v>
      </c>
      <c r="K8" s="27">
        <f t="shared" si="5"/>
        <v>0</v>
      </c>
      <c r="L8" s="35">
        <v>1</v>
      </c>
      <c r="M8" s="23">
        <f t="shared" si="1"/>
        <v>11.25</v>
      </c>
      <c r="N8" s="17">
        <f t="shared" si="2"/>
        <v>1920</v>
      </c>
      <c r="O8" s="17">
        <f t="shared" si="3"/>
        <v>960</v>
      </c>
      <c r="P8" s="18">
        <f t="shared" si="4"/>
        <v>0</v>
      </c>
    </row>
    <row r="9" spans="1:19" x14ac:dyDescent="0.3">
      <c r="A9" s="13" t="s">
        <v>5</v>
      </c>
      <c r="B9" s="16">
        <f t="shared" si="0"/>
        <v>2</v>
      </c>
      <c r="C9" s="17">
        <v>16</v>
      </c>
      <c r="D9" s="18">
        <v>4</v>
      </c>
      <c r="E9" s="22">
        <v>16</v>
      </c>
      <c r="F9" s="18">
        <v>12</v>
      </c>
      <c r="G9" s="22">
        <f t="shared" si="5"/>
        <v>8</v>
      </c>
      <c r="H9" s="18">
        <f t="shared" si="5"/>
        <v>4</v>
      </c>
      <c r="I9" s="22">
        <f t="shared" si="5"/>
        <v>8</v>
      </c>
      <c r="J9" s="18">
        <f t="shared" si="5"/>
        <v>4</v>
      </c>
      <c r="K9" s="27">
        <f t="shared" si="5"/>
        <v>0</v>
      </c>
      <c r="L9" s="35">
        <v>1</v>
      </c>
      <c r="M9" s="23">
        <f t="shared" si="1"/>
        <v>10.5</v>
      </c>
      <c r="N9" s="17">
        <f t="shared" si="2"/>
        <v>1792</v>
      </c>
      <c r="O9" s="17">
        <f t="shared" si="3"/>
        <v>896</v>
      </c>
      <c r="P9" s="18">
        <f t="shared" si="4"/>
        <v>0</v>
      </c>
    </row>
    <row r="10" spans="1:19" x14ac:dyDescent="0.3">
      <c r="A10" s="13" t="s">
        <v>5</v>
      </c>
      <c r="B10" s="16">
        <f t="shared" si="0"/>
        <v>2</v>
      </c>
      <c r="C10" s="17">
        <v>8</v>
      </c>
      <c r="D10" s="18">
        <v>16</v>
      </c>
      <c r="E10" s="22">
        <v>8</v>
      </c>
      <c r="F10" s="18">
        <v>16</v>
      </c>
      <c r="G10" s="22">
        <f t="shared" si="5"/>
        <v>8</v>
      </c>
      <c r="H10" s="18">
        <f t="shared" si="5"/>
        <v>4</v>
      </c>
      <c r="I10" s="22">
        <f t="shared" si="5"/>
        <v>8</v>
      </c>
      <c r="J10" s="18">
        <f t="shared" si="5"/>
        <v>4</v>
      </c>
      <c r="K10" s="27">
        <f t="shared" si="5"/>
        <v>0</v>
      </c>
      <c r="L10" s="35">
        <v>1</v>
      </c>
      <c r="M10" s="23">
        <f t="shared" si="1"/>
        <v>11.25</v>
      </c>
      <c r="N10" s="17">
        <f t="shared" si="2"/>
        <v>1920</v>
      </c>
      <c r="O10" s="17">
        <f t="shared" si="3"/>
        <v>960</v>
      </c>
      <c r="P10" s="18">
        <f t="shared" si="4"/>
        <v>0</v>
      </c>
    </row>
    <row r="11" spans="1:19" x14ac:dyDescent="0.3">
      <c r="A11" s="13" t="s">
        <v>5</v>
      </c>
      <c r="B11" s="16">
        <f t="shared" si="0"/>
        <v>2</v>
      </c>
      <c r="C11" s="17">
        <v>16</v>
      </c>
      <c r="D11" s="18">
        <v>8</v>
      </c>
      <c r="E11" s="22">
        <v>16</v>
      </c>
      <c r="F11" s="18">
        <v>8</v>
      </c>
      <c r="G11" s="22">
        <f t="shared" si="5"/>
        <v>8</v>
      </c>
      <c r="H11" s="18">
        <f t="shared" si="5"/>
        <v>4</v>
      </c>
      <c r="I11" s="22">
        <f t="shared" si="5"/>
        <v>8</v>
      </c>
      <c r="J11" s="18">
        <f t="shared" si="5"/>
        <v>4</v>
      </c>
      <c r="K11" s="27">
        <f t="shared" si="5"/>
        <v>0</v>
      </c>
      <c r="L11" s="35">
        <v>1</v>
      </c>
      <c r="M11" s="23">
        <f t="shared" si="1"/>
        <v>10.5</v>
      </c>
      <c r="N11" s="17">
        <f t="shared" si="2"/>
        <v>1792</v>
      </c>
      <c r="O11" s="17">
        <f t="shared" si="3"/>
        <v>896</v>
      </c>
      <c r="P11" s="18">
        <f t="shared" si="4"/>
        <v>0</v>
      </c>
    </row>
    <row r="12" spans="1:19" x14ac:dyDescent="0.3">
      <c r="A12" s="13" t="s">
        <v>5</v>
      </c>
      <c r="B12" s="16">
        <f t="shared" si="0"/>
        <v>2</v>
      </c>
      <c r="C12" s="17">
        <v>16</v>
      </c>
      <c r="D12" s="18">
        <v>16</v>
      </c>
      <c r="E12" s="22">
        <v>0</v>
      </c>
      <c r="F12" s="18">
        <v>0</v>
      </c>
      <c r="G12" s="22">
        <f t="shared" si="5"/>
        <v>8</v>
      </c>
      <c r="H12" s="18">
        <f t="shared" si="5"/>
        <v>4</v>
      </c>
      <c r="I12" s="22">
        <f t="shared" si="5"/>
        <v>8</v>
      </c>
      <c r="J12" s="18">
        <f t="shared" si="5"/>
        <v>4</v>
      </c>
      <c r="K12" s="27">
        <f t="shared" si="5"/>
        <v>0</v>
      </c>
      <c r="L12" s="35">
        <v>1</v>
      </c>
      <c r="M12" s="23">
        <f t="shared" si="1"/>
        <v>7.875</v>
      </c>
      <c r="N12" s="17">
        <f t="shared" si="2"/>
        <v>1344</v>
      </c>
      <c r="O12" s="17">
        <f t="shared" si="3"/>
        <v>672</v>
      </c>
      <c r="P12" s="18">
        <f t="shared" si="4"/>
        <v>0</v>
      </c>
    </row>
    <row r="13" spans="1:19" x14ac:dyDescent="0.3">
      <c r="A13" s="13" t="s">
        <v>5</v>
      </c>
      <c r="B13" s="16">
        <f t="shared" si="0"/>
        <v>2</v>
      </c>
      <c r="C13" s="17">
        <v>8</v>
      </c>
      <c r="D13" s="18">
        <v>32</v>
      </c>
      <c r="E13" s="22">
        <v>24</v>
      </c>
      <c r="F13" s="18">
        <v>32</v>
      </c>
      <c r="G13" s="22">
        <f t="shared" si="5"/>
        <v>8</v>
      </c>
      <c r="H13" s="18">
        <f t="shared" si="5"/>
        <v>4</v>
      </c>
      <c r="I13" s="22">
        <f t="shared" si="5"/>
        <v>8</v>
      </c>
      <c r="J13" s="18">
        <f t="shared" si="5"/>
        <v>4</v>
      </c>
      <c r="K13" s="27">
        <f t="shared" si="5"/>
        <v>0</v>
      </c>
      <c r="L13" s="35">
        <v>1</v>
      </c>
      <c r="M13" s="23">
        <f t="shared" si="1"/>
        <v>6.5625</v>
      </c>
      <c r="N13" s="17">
        <f t="shared" si="2"/>
        <v>4480</v>
      </c>
      <c r="O13" s="17">
        <f t="shared" si="3"/>
        <v>2240</v>
      </c>
      <c r="P13" s="18">
        <f t="shared" si="4"/>
        <v>0</v>
      </c>
    </row>
    <row r="14" spans="1:19" x14ac:dyDescent="0.3">
      <c r="A14" s="13" t="s">
        <v>7</v>
      </c>
      <c r="B14" s="16">
        <f t="shared" si="0"/>
        <v>2</v>
      </c>
      <c r="C14" s="17">
        <v>32</v>
      </c>
      <c r="D14" s="18">
        <v>8</v>
      </c>
      <c r="E14" s="22">
        <v>32</v>
      </c>
      <c r="F14" s="18">
        <v>24</v>
      </c>
      <c r="G14" s="22">
        <f t="shared" si="5"/>
        <v>8</v>
      </c>
      <c r="H14" s="18">
        <f t="shared" si="5"/>
        <v>4</v>
      </c>
      <c r="I14" s="22">
        <f t="shared" si="5"/>
        <v>8</v>
      </c>
      <c r="J14" s="18">
        <f t="shared" si="5"/>
        <v>4</v>
      </c>
      <c r="K14" s="27">
        <f t="shared" si="5"/>
        <v>0</v>
      </c>
      <c r="L14" s="35">
        <v>1</v>
      </c>
      <c r="M14" s="23">
        <f t="shared" si="1"/>
        <v>6.1875</v>
      </c>
      <c r="N14" s="17">
        <f t="shared" si="2"/>
        <v>4224</v>
      </c>
      <c r="O14" s="17">
        <f t="shared" si="3"/>
        <v>2112</v>
      </c>
      <c r="P14" s="18">
        <f t="shared" si="4"/>
        <v>0</v>
      </c>
    </row>
    <row r="15" spans="1:19" x14ac:dyDescent="0.3">
      <c r="A15" s="13" t="s">
        <v>7</v>
      </c>
      <c r="B15" s="16">
        <f t="shared" si="0"/>
        <v>2</v>
      </c>
      <c r="C15" s="17">
        <v>16</v>
      </c>
      <c r="D15" s="18">
        <v>32</v>
      </c>
      <c r="E15" s="22">
        <v>16</v>
      </c>
      <c r="F15" s="18">
        <v>32</v>
      </c>
      <c r="G15" s="22">
        <f t="shared" si="5"/>
        <v>8</v>
      </c>
      <c r="H15" s="18">
        <f t="shared" si="5"/>
        <v>4</v>
      </c>
      <c r="I15" s="22">
        <f t="shared" si="5"/>
        <v>8</v>
      </c>
      <c r="J15" s="18">
        <f t="shared" si="5"/>
        <v>4</v>
      </c>
      <c r="K15" s="27">
        <f t="shared" si="5"/>
        <v>0</v>
      </c>
      <c r="L15" s="35">
        <v>1</v>
      </c>
      <c r="M15" s="23">
        <f t="shared" si="1"/>
        <v>6.5625</v>
      </c>
      <c r="N15" s="17">
        <f t="shared" si="2"/>
        <v>4480</v>
      </c>
      <c r="O15" s="17">
        <f t="shared" si="3"/>
        <v>2240</v>
      </c>
      <c r="P15" s="18">
        <f t="shared" si="4"/>
        <v>0</v>
      </c>
    </row>
    <row r="16" spans="1:19" x14ac:dyDescent="0.3">
      <c r="A16" s="13" t="s">
        <v>7</v>
      </c>
      <c r="B16" s="16">
        <f t="shared" si="0"/>
        <v>2</v>
      </c>
      <c r="C16" s="17">
        <v>32</v>
      </c>
      <c r="D16" s="18">
        <v>16</v>
      </c>
      <c r="E16" s="22">
        <v>32</v>
      </c>
      <c r="F16" s="18">
        <v>16</v>
      </c>
      <c r="G16" s="22">
        <f t="shared" si="5"/>
        <v>8</v>
      </c>
      <c r="H16" s="18">
        <f t="shared" si="5"/>
        <v>4</v>
      </c>
      <c r="I16" s="22">
        <f t="shared" si="5"/>
        <v>8</v>
      </c>
      <c r="J16" s="18">
        <f t="shared" si="5"/>
        <v>4</v>
      </c>
      <c r="K16" s="27">
        <f t="shared" si="5"/>
        <v>0</v>
      </c>
      <c r="L16" s="35">
        <v>1</v>
      </c>
      <c r="M16" s="23">
        <f t="shared" si="1"/>
        <v>6.1875</v>
      </c>
      <c r="N16" s="17">
        <f t="shared" si="2"/>
        <v>4224</v>
      </c>
      <c r="O16" s="17">
        <f t="shared" si="3"/>
        <v>2112</v>
      </c>
      <c r="P16" s="18">
        <f t="shared" si="4"/>
        <v>0</v>
      </c>
    </row>
    <row r="17" spans="1:19" x14ac:dyDescent="0.3">
      <c r="A17" s="13" t="s">
        <v>7</v>
      </c>
      <c r="B17" s="16">
        <f t="shared" si="0"/>
        <v>2</v>
      </c>
      <c r="C17" s="17">
        <v>32</v>
      </c>
      <c r="D17" s="18">
        <v>32</v>
      </c>
      <c r="E17" s="22">
        <v>0</v>
      </c>
      <c r="F17" s="18">
        <v>0</v>
      </c>
      <c r="G17" s="22">
        <f t="shared" si="5"/>
        <v>8</v>
      </c>
      <c r="H17" s="18">
        <f t="shared" si="5"/>
        <v>4</v>
      </c>
      <c r="I17" s="22">
        <f t="shared" si="5"/>
        <v>8</v>
      </c>
      <c r="J17" s="18">
        <f t="shared" si="5"/>
        <v>4</v>
      </c>
      <c r="K17" s="27">
        <f t="shared" si="5"/>
        <v>0</v>
      </c>
      <c r="L17" s="35">
        <v>1</v>
      </c>
      <c r="M17" s="23">
        <f t="shared" si="1"/>
        <v>5.15625</v>
      </c>
      <c r="N17" s="17">
        <f t="shared" si="2"/>
        <v>3520</v>
      </c>
      <c r="O17" s="17">
        <f t="shared" si="3"/>
        <v>1760</v>
      </c>
      <c r="P17" s="18">
        <f t="shared" si="4"/>
        <v>0</v>
      </c>
    </row>
    <row r="18" spans="1:19" x14ac:dyDescent="0.3">
      <c r="A18" s="13" t="s">
        <v>7</v>
      </c>
      <c r="B18" s="16">
        <f t="shared" si="0"/>
        <v>2</v>
      </c>
      <c r="C18" s="17">
        <v>16</v>
      </c>
      <c r="D18" s="18">
        <v>64</v>
      </c>
      <c r="E18" s="22">
        <v>48</v>
      </c>
      <c r="F18" s="18">
        <v>64</v>
      </c>
      <c r="G18" s="22">
        <f t="shared" si="5"/>
        <v>8</v>
      </c>
      <c r="H18" s="18">
        <f t="shared" si="5"/>
        <v>4</v>
      </c>
      <c r="I18" s="22">
        <f t="shared" si="5"/>
        <v>8</v>
      </c>
      <c r="J18" s="18">
        <f t="shared" si="5"/>
        <v>4</v>
      </c>
      <c r="K18" s="27">
        <f t="shared" si="5"/>
        <v>0</v>
      </c>
      <c r="L18" s="35">
        <v>1</v>
      </c>
      <c r="M18" s="23">
        <f t="shared" si="1"/>
        <v>4.640625</v>
      </c>
      <c r="N18" s="17">
        <f t="shared" si="2"/>
        <v>12672</v>
      </c>
      <c r="O18" s="17">
        <f t="shared" si="3"/>
        <v>6336</v>
      </c>
      <c r="P18" s="18">
        <f t="shared" si="4"/>
        <v>0</v>
      </c>
    </row>
    <row r="19" spans="1:19" x14ac:dyDescent="0.3">
      <c r="A19" s="13" t="s">
        <v>7</v>
      </c>
      <c r="B19" s="16">
        <f t="shared" si="0"/>
        <v>2</v>
      </c>
      <c r="C19" s="17">
        <v>64</v>
      </c>
      <c r="D19" s="18">
        <v>16</v>
      </c>
      <c r="E19" s="22">
        <v>64</v>
      </c>
      <c r="F19" s="18">
        <v>48</v>
      </c>
      <c r="G19" s="22">
        <f t="shared" si="5"/>
        <v>8</v>
      </c>
      <c r="H19" s="18">
        <f t="shared" si="5"/>
        <v>4</v>
      </c>
      <c r="I19" s="22">
        <f t="shared" si="5"/>
        <v>8</v>
      </c>
      <c r="J19" s="18">
        <f t="shared" si="5"/>
        <v>4</v>
      </c>
      <c r="K19" s="27">
        <f t="shared" si="5"/>
        <v>0</v>
      </c>
      <c r="L19" s="35">
        <v>1</v>
      </c>
      <c r="M19" s="23">
        <f t="shared" si="1"/>
        <v>4.453125</v>
      </c>
      <c r="N19" s="17">
        <f t="shared" si="2"/>
        <v>12160</v>
      </c>
      <c r="O19" s="17">
        <f t="shared" si="3"/>
        <v>6080</v>
      </c>
      <c r="P19" s="18">
        <f t="shared" si="4"/>
        <v>0</v>
      </c>
    </row>
    <row r="20" spans="1:19" x14ac:dyDescent="0.3">
      <c r="A20" s="13" t="s">
        <v>7</v>
      </c>
      <c r="B20" s="16">
        <f t="shared" si="0"/>
        <v>2</v>
      </c>
      <c r="C20" s="17">
        <v>32</v>
      </c>
      <c r="D20" s="18">
        <v>64</v>
      </c>
      <c r="E20" s="22">
        <v>32</v>
      </c>
      <c r="F20" s="18">
        <v>64</v>
      </c>
      <c r="G20" s="22">
        <f t="shared" si="5"/>
        <v>8</v>
      </c>
      <c r="H20" s="18">
        <f t="shared" si="5"/>
        <v>4</v>
      </c>
      <c r="I20" s="22">
        <f t="shared" si="5"/>
        <v>8</v>
      </c>
      <c r="J20" s="18">
        <f t="shared" si="5"/>
        <v>4</v>
      </c>
      <c r="K20" s="27">
        <f t="shared" si="5"/>
        <v>0</v>
      </c>
      <c r="L20" s="35">
        <v>1</v>
      </c>
      <c r="M20" s="23">
        <f t="shared" si="1"/>
        <v>4.640625</v>
      </c>
      <c r="N20" s="17">
        <f t="shared" si="2"/>
        <v>12672</v>
      </c>
      <c r="O20" s="17">
        <f t="shared" si="3"/>
        <v>6336</v>
      </c>
      <c r="P20" s="18">
        <f t="shared" si="4"/>
        <v>0</v>
      </c>
    </row>
    <row r="21" spans="1:19" x14ac:dyDescent="0.3">
      <c r="A21" s="13" t="s">
        <v>7</v>
      </c>
      <c r="B21" s="16">
        <f t="shared" si="0"/>
        <v>2</v>
      </c>
      <c r="C21" s="17">
        <v>64</v>
      </c>
      <c r="D21" s="18">
        <v>32</v>
      </c>
      <c r="E21" s="22">
        <v>64</v>
      </c>
      <c r="F21" s="18">
        <v>32</v>
      </c>
      <c r="G21" s="22">
        <f t="shared" si="5"/>
        <v>8</v>
      </c>
      <c r="H21" s="18">
        <f t="shared" si="5"/>
        <v>4</v>
      </c>
      <c r="I21" s="22">
        <f t="shared" si="5"/>
        <v>8</v>
      </c>
      <c r="J21" s="18">
        <f t="shared" si="5"/>
        <v>4</v>
      </c>
      <c r="K21" s="27">
        <f t="shared" si="5"/>
        <v>0</v>
      </c>
      <c r="L21" s="35">
        <v>1</v>
      </c>
      <c r="M21" s="23">
        <f t="shared" si="1"/>
        <v>4.453125</v>
      </c>
      <c r="N21" s="17">
        <f t="shared" si="2"/>
        <v>12160</v>
      </c>
      <c r="O21" s="17">
        <f t="shared" si="3"/>
        <v>6080</v>
      </c>
      <c r="P21" s="18">
        <f t="shared" si="4"/>
        <v>0</v>
      </c>
    </row>
    <row r="22" spans="1:19" ht="14.25" thickBot="1" x14ac:dyDescent="0.35">
      <c r="A22" s="7" t="s">
        <v>7</v>
      </c>
      <c r="B22" s="6">
        <f t="shared" si="0"/>
        <v>2</v>
      </c>
      <c r="C22" s="5">
        <v>64</v>
      </c>
      <c r="D22" s="4">
        <v>64</v>
      </c>
      <c r="E22" s="20">
        <v>0</v>
      </c>
      <c r="F22" s="4">
        <v>0</v>
      </c>
      <c r="G22" s="20">
        <f t="shared" si="5"/>
        <v>8</v>
      </c>
      <c r="H22" s="4">
        <f t="shared" si="5"/>
        <v>4</v>
      </c>
      <c r="I22" s="20">
        <f t="shared" si="5"/>
        <v>8</v>
      </c>
      <c r="J22" s="4">
        <f t="shared" si="5"/>
        <v>4</v>
      </c>
      <c r="K22" s="28">
        <f t="shared" si="5"/>
        <v>0</v>
      </c>
      <c r="L22" s="36">
        <v>1</v>
      </c>
      <c r="M22" s="24">
        <f t="shared" si="1"/>
        <v>4.0078125</v>
      </c>
      <c r="N22" s="5">
        <f t="shared" si="2"/>
        <v>10944</v>
      </c>
      <c r="O22" s="5">
        <f t="shared" si="3"/>
        <v>5472</v>
      </c>
      <c r="P22" s="4">
        <f t="shared" si="4"/>
        <v>0</v>
      </c>
    </row>
    <row r="23" spans="1:19" ht="14.25" thickBot="1" x14ac:dyDescent="0.35"/>
    <row r="24" spans="1:19" x14ac:dyDescent="0.3">
      <c r="A24" s="60" t="s">
        <v>22</v>
      </c>
      <c r="B24" s="61"/>
      <c r="C24" s="61"/>
      <c r="D24" s="62"/>
      <c r="E24" s="19" t="s">
        <v>6</v>
      </c>
      <c r="F24" s="8"/>
      <c r="G24" s="19"/>
      <c r="H24" s="8"/>
      <c r="I24" s="9"/>
      <c r="J24" s="9"/>
      <c r="K24" s="25"/>
      <c r="L24" s="19"/>
      <c r="M24" s="19" t="s">
        <v>9</v>
      </c>
      <c r="N24" s="9" t="s">
        <v>10</v>
      </c>
      <c r="O24" s="9" t="s">
        <v>11</v>
      </c>
      <c r="P24" s="8" t="s">
        <v>13</v>
      </c>
    </row>
    <row r="25" spans="1:19" ht="14.25" thickBot="1" x14ac:dyDescent="0.35">
      <c r="A25" s="7" t="s">
        <v>0</v>
      </c>
      <c r="B25" s="6"/>
      <c r="C25" s="5" t="s">
        <v>1</v>
      </c>
      <c r="D25" s="4" t="s">
        <v>35</v>
      </c>
      <c r="E25" s="20" t="s">
        <v>1</v>
      </c>
      <c r="F25" s="4" t="s">
        <v>35</v>
      </c>
      <c r="G25" s="20" t="s">
        <v>16</v>
      </c>
      <c r="H25" s="4" t="s">
        <v>18</v>
      </c>
      <c r="I25" s="20" t="s">
        <v>19</v>
      </c>
      <c r="J25" s="4" t="s">
        <v>17</v>
      </c>
      <c r="K25" s="26" t="s">
        <v>20</v>
      </c>
      <c r="L25" s="20" t="s">
        <v>24</v>
      </c>
      <c r="M25" s="20" t="s">
        <v>12</v>
      </c>
      <c r="N25" s="5" t="s">
        <v>12</v>
      </c>
      <c r="O25" s="5" t="s">
        <v>12</v>
      </c>
      <c r="P25" s="4" t="s">
        <v>14</v>
      </c>
      <c r="R25" s="10" t="s">
        <v>25</v>
      </c>
      <c r="S25" s="14" t="s">
        <v>26</v>
      </c>
    </row>
    <row r="26" spans="1:19" x14ac:dyDescent="0.3">
      <c r="A26" s="3" t="s">
        <v>4</v>
      </c>
      <c r="B26" s="2">
        <f>IF($A26="Uni",1,2)</f>
        <v>1</v>
      </c>
      <c r="C26" s="1">
        <v>4</v>
      </c>
      <c r="D26" s="15">
        <v>8</v>
      </c>
      <c r="E26" s="21">
        <v>4</v>
      </c>
      <c r="F26" s="15">
        <v>8</v>
      </c>
      <c r="G26" s="22">
        <v>8</v>
      </c>
      <c r="H26" s="18">
        <v>4</v>
      </c>
      <c r="I26" s="22">
        <v>1</v>
      </c>
      <c r="J26" s="18">
        <v>1</v>
      </c>
      <c r="K26" s="30">
        <v>1</v>
      </c>
      <c r="L26" s="34">
        <v>1</v>
      </c>
      <c r="M26" s="29">
        <f>L26*(N26+O26+P26)/MAX(C26,D26)/MAX(C26,D26)</f>
        <v>9.875</v>
      </c>
      <c r="N26" s="17">
        <f>B26*(CEILING($B$1-1+C26+G26-1,$B$1))*(CEILING($D$1-1+D26+I26-1,$D$1))+IF(E26+F26, 1, 0)*B26*(CEILING($B$1-1+E26+G26-1,$B$1))*(CEILING($D$1-1+F26+I26-1,$D$1))</f>
        <v>320</v>
      </c>
      <c r="O26" s="1">
        <f>B26*(CEILING($B$1-1+C26+2*H26-2,$B$1))*(CEILING($D$1-1+D26/2+J26-1,$D$1))+IF(E26+F26, 1, 0)*B26*(CEILING($B$1-1+E26+2*H26-2,$B$1))*(CEILING($D$1-1+F26/2+J26-1,$D$1))</f>
        <v>192</v>
      </c>
      <c r="P26" s="15">
        <f>K26*(CEILING($B$1-1+MAX(C26,D26),$B$1))*(CEILING($D$1-1+MAX(C26,D26),$D$1))</f>
        <v>120</v>
      </c>
      <c r="R26" s="12">
        <f>MAX(M26:M27)</f>
        <v>9.875</v>
      </c>
      <c r="S26" s="38">
        <f>R26/$R$5</f>
        <v>0.65833333333333333</v>
      </c>
    </row>
    <row r="27" spans="1:19" ht="14.25" thickBot="1" x14ac:dyDescent="0.35">
      <c r="A27" s="7" t="s">
        <v>4</v>
      </c>
      <c r="B27" s="6">
        <f t="shared" ref="B27" si="6">IF($A27="Uni",1,2)</f>
        <v>1</v>
      </c>
      <c r="C27" s="5">
        <v>8</v>
      </c>
      <c r="D27" s="4">
        <v>4</v>
      </c>
      <c r="E27" s="20">
        <v>8</v>
      </c>
      <c r="F27" s="4">
        <v>4</v>
      </c>
      <c r="G27" s="20">
        <f>G26</f>
        <v>8</v>
      </c>
      <c r="H27" s="4">
        <f>H26</f>
        <v>4</v>
      </c>
      <c r="I27" s="20">
        <f>I26</f>
        <v>1</v>
      </c>
      <c r="J27" s="4">
        <f>J26</f>
        <v>1</v>
      </c>
      <c r="K27" s="28">
        <f>K26</f>
        <v>1</v>
      </c>
      <c r="L27" s="36">
        <v>1</v>
      </c>
      <c r="M27" s="24">
        <f>L27*(N27+O27+P27)/MAX(C27,D27)/MAX(C27,D27)</f>
        <v>8.125</v>
      </c>
      <c r="N27" s="5">
        <f>B27*(CEILING($B$1-1+C27+G27-1,$B$1))*(CEILING($D$1-1+D27+I27-1,$D$1))+IF(E27+F27, 1, 0)*B27*(CEILING($B$1-1+E27+G27-1,$B$1))*(CEILING($D$1-1+F27+I27-1,$D$1))</f>
        <v>240</v>
      </c>
      <c r="O27" s="5">
        <f>B27*(CEILING($B$1-1+C27+2*H27-2,$B$1))*(CEILING($D$1-1+D27/2+J27-1,$D$1))+IF(E27+F27, 1, 0)*B27*(CEILING($B$1-1+E27+2*H27-2,$B$1))*(CEILING($D$1-1+F27/2+J27-1,$D$1))</f>
        <v>160</v>
      </c>
      <c r="P27" s="4">
        <f>K27*(CEILING($B$1-1+MAX(C27,D27),$B$1))*(CEILING($D$1-1+MAX(C27,D27),$D$1))</f>
        <v>120</v>
      </c>
    </row>
    <row r="28" spans="1:19" ht="14.25" thickBot="1" x14ac:dyDescent="0.35"/>
    <row r="29" spans="1:19" x14ac:dyDescent="0.3">
      <c r="A29" s="60" t="s">
        <v>23</v>
      </c>
      <c r="B29" s="61"/>
      <c r="C29" s="61"/>
      <c r="D29" s="62"/>
      <c r="E29" s="19" t="s">
        <v>6</v>
      </c>
      <c r="F29" s="8"/>
      <c r="G29" s="19"/>
      <c r="H29" s="8"/>
      <c r="I29" s="9"/>
      <c r="J29" s="9"/>
      <c r="K29" s="25"/>
      <c r="L29" s="19"/>
      <c r="M29" s="19" t="s">
        <v>9</v>
      </c>
      <c r="N29" s="9" t="s">
        <v>10</v>
      </c>
      <c r="O29" s="9" t="s">
        <v>11</v>
      </c>
      <c r="P29" s="8" t="s">
        <v>13</v>
      </c>
    </row>
    <row r="30" spans="1:19" ht="14.25" thickBot="1" x14ac:dyDescent="0.35">
      <c r="A30" s="7" t="s">
        <v>0</v>
      </c>
      <c r="B30" s="6"/>
      <c r="C30" s="5" t="s">
        <v>1</v>
      </c>
      <c r="D30" s="4" t="s">
        <v>35</v>
      </c>
      <c r="E30" s="20" t="s">
        <v>1</v>
      </c>
      <c r="F30" s="4" t="s">
        <v>35</v>
      </c>
      <c r="G30" s="20" t="s">
        <v>16</v>
      </c>
      <c r="H30" s="4" t="s">
        <v>18</v>
      </c>
      <c r="I30" s="22" t="s">
        <v>19</v>
      </c>
      <c r="J30" s="18" t="s">
        <v>17</v>
      </c>
      <c r="K30" s="26" t="s">
        <v>20</v>
      </c>
      <c r="L30" s="20" t="s">
        <v>24</v>
      </c>
      <c r="M30" s="20" t="s">
        <v>12</v>
      </c>
      <c r="N30" s="5" t="s">
        <v>12</v>
      </c>
      <c r="O30" s="5" t="s">
        <v>12</v>
      </c>
      <c r="P30" s="4" t="s">
        <v>14</v>
      </c>
      <c r="R30" s="10" t="s">
        <v>25</v>
      </c>
      <c r="S30" s="14" t="s">
        <v>26</v>
      </c>
    </row>
    <row r="31" spans="1:19" x14ac:dyDescent="0.3">
      <c r="A31" s="13" t="s">
        <v>21</v>
      </c>
      <c r="B31" s="16">
        <f t="shared" ref="B31:B34" si="7">IF($A31="Uni",1,2)</f>
        <v>1</v>
      </c>
      <c r="C31" s="17">
        <v>8</v>
      </c>
      <c r="D31" s="18">
        <v>8</v>
      </c>
      <c r="E31" s="22">
        <v>8</v>
      </c>
      <c r="F31" s="17">
        <v>8</v>
      </c>
      <c r="G31" s="21">
        <v>8</v>
      </c>
      <c r="H31" s="1">
        <v>4</v>
      </c>
      <c r="I31" s="21">
        <v>8</v>
      </c>
      <c r="J31" s="15">
        <v>4</v>
      </c>
      <c r="K31" s="32">
        <v>2</v>
      </c>
      <c r="L31" s="31">
        <v>0</v>
      </c>
      <c r="M31" s="23">
        <f>L31*(N31+O31+P31)/MAX(C31,D31)/MAX(C31,D31)</f>
        <v>0</v>
      </c>
      <c r="N31" s="17">
        <f>B31*(CEILING($B$1-1+C31+G31-1,$B$1))*(CEILING($D$1-1+D31+I31-1,$D$1))+IF(E31+F31, 1, 0)*B31*(CEILING($B$1-1+E31+G31-1,$B$1))*(CEILING($D$1-1+F31+I31-1,$D$1))</f>
        <v>640</v>
      </c>
      <c r="O31" s="1">
        <f>B31*(CEILING($B$1-1+C31+2*H31-2,$B$1))*(CEILING($D$1-1+D31/2+J31-1,$D$1))+IF(E31+F31, 1, 0)*B31*(CEILING($B$1-1+E31+2*H31-2,$B$1))*(CEILING($D$1-1+F31/2+J31-1,$D$1))</f>
        <v>320</v>
      </c>
      <c r="P31" s="15">
        <f>K31*(CEILING($B$1-1+MAX(C31,D31),$B$1))*(CEILING($D$1-1+MAX(C31,D31),$D$1))</f>
        <v>240</v>
      </c>
      <c r="R31" s="12">
        <f>MAX(M31:M34)</f>
        <v>10.6875</v>
      </c>
      <c r="S31" s="38">
        <f>R31/$R$5</f>
        <v>0.71250000000000002</v>
      </c>
    </row>
    <row r="32" spans="1:19" x14ac:dyDescent="0.3">
      <c r="A32" s="13" t="s">
        <v>21</v>
      </c>
      <c r="B32" s="16">
        <f t="shared" si="7"/>
        <v>1</v>
      </c>
      <c r="C32" s="17">
        <v>16</v>
      </c>
      <c r="D32" s="18">
        <v>16</v>
      </c>
      <c r="E32" s="22">
        <v>16</v>
      </c>
      <c r="F32" s="17">
        <v>16</v>
      </c>
      <c r="G32" s="22">
        <f>G31</f>
        <v>8</v>
      </c>
      <c r="H32" s="17">
        <f>H31</f>
        <v>4</v>
      </c>
      <c r="I32" s="22">
        <f>I31</f>
        <v>8</v>
      </c>
      <c r="J32" s="18">
        <f>J31</f>
        <v>4</v>
      </c>
      <c r="K32" s="32">
        <f>K31</f>
        <v>2</v>
      </c>
      <c r="L32" s="31">
        <v>1</v>
      </c>
      <c r="M32" s="23">
        <f t="shared" ref="M32:M34" si="8">L32*(N32+O32+P32)/MAX(C32,D32)/MAX(C32,D32)</f>
        <v>10.6875</v>
      </c>
      <c r="N32" s="17">
        <f t="shared" ref="N32:N34" si="9">B32*(CEILING($B$1-1+C32+G32-1,$B$1))*(CEILING($D$1-1+D32+I32-1,$D$1))+IF(E32+F32, 1, 0)*B32*(CEILING($B$1-1+E32+G32-1,$B$1))*(CEILING($D$1-1+F32+I32-1,$D$1))</f>
        <v>1344</v>
      </c>
      <c r="O32" s="17">
        <f t="shared" ref="O32:O34" si="10">B32*(CEILING($B$1-1+C32+2*H32-2,$B$1))*(CEILING($D$1-1+D32/2+J32-1,$D$1))+IF(E32+F32, 1, 0)*B32*(CEILING($B$1-1+E32+2*H32-2,$B$1))*(CEILING($D$1-1+F32/2+J32-1,$D$1))</f>
        <v>672</v>
      </c>
      <c r="P32" s="18">
        <f t="shared" ref="P32:P34" si="11">K32*(CEILING($B$1-1+MAX(C32,D32),$B$1))*(CEILING($D$1-1+MAX(C32,D32),$D$1))</f>
        <v>720</v>
      </c>
    </row>
    <row r="33" spans="1:19" x14ac:dyDescent="0.3">
      <c r="A33" s="13" t="s">
        <v>21</v>
      </c>
      <c r="B33" s="16">
        <f t="shared" si="7"/>
        <v>1</v>
      </c>
      <c r="C33" s="17">
        <v>32</v>
      </c>
      <c r="D33" s="18">
        <v>32</v>
      </c>
      <c r="E33" s="22">
        <v>32</v>
      </c>
      <c r="F33" s="17">
        <v>32</v>
      </c>
      <c r="G33" s="22">
        <f>G32</f>
        <v>8</v>
      </c>
      <c r="H33" s="17">
        <f t="shared" ref="H33:J34" si="12">H32</f>
        <v>4</v>
      </c>
      <c r="I33" s="22">
        <f t="shared" si="12"/>
        <v>8</v>
      </c>
      <c r="J33" s="18">
        <f t="shared" si="12"/>
        <v>4</v>
      </c>
      <c r="K33" s="32">
        <f>K32</f>
        <v>2</v>
      </c>
      <c r="L33" s="31">
        <v>1</v>
      </c>
      <c r="M33" s="23">
        <f t="shared" si="8"/>
        <v>7.546875</v>
      </c>
      <c r="N33" s="17">
        <f t="shared" si="9"/>
        <v>3520</v>
      </c>
      <c r="O33" s="17">
        <f t="shared" si="10"/>
        <v>1760</v>
      </c>
      <c r="P33" s="18">
        <f t="shared" si="11"/>
        <v>2448</v>
      </c>
    </row>
    <row r="34" spans="1:19" ht="14.25" thickBot="1" x14ac:dyDescent="0.35">
      <c r="A34" s="7" t="s">
        <v>21</v>
      </c>
      <c r="B34" s="6">
        <f t="shared" si="7"/>
        <v>1</v>
      </c>
      <c r="C34" s="5">
        <v>64</v>
      </c>
      <c r="D34" s="4">
        <v>64</v>
      </c>
      <c r="E34" s="20">
        <v>64</v>
      </c>
      <c r="F34" s="5">
        <v>64</v>
      </c>
      <c r="G34" s="20">
        <f>G33</f>
        <v>8</v>
      </c>
      <c r="H34" s="5">
        <f t="shared" si="12"/>
        <v>4</v>
      </c>
      <c r="I34" s="20">
        <f t="shared" si="12"/>
        <v>8</v>
      </c>
      <c r="J34" s="4">
        <f t="shared" si="12"/>
        <v>4</v>
      </c>
      <c r="K34" s="33">
        <f>K33</f>
        <v>2</v>
      </c>
      <c r="L34" s="37">
        <v>1</v>
      </c>
      <c r="M34" s="24">
        <f t="shared" si="8"/>
        <v>6.19921875</v>
      </c>
      <c r="N34" s="5">
        <f t="shared" si="9"/>
        <v>10944</v>
      </c>
      <c r="O34" s="5">
        <f t="shared" si="10"/>
        <v>5472</v>
      </c>
      <c r="P34" s="4">
        <f t="shared" si="11"/>
        <v>8976</v>
      </c>
    </row>
    <row r="35" spans="1:19" ht="14.25" thickBot="1" x14ac:dyDescent="0.35"/>
    <row r="36" spans="1:19" x14ac:dyDescent="0.3">
      <c r="A36" s="60" t="s">
        <v>27</v>
      </c>
      <c r="B36" s="61"/>
      <c r="C36" s="61"/>
      <c r="D36" s="62"/>
      <c r="E36" s="19" t="s">
        <v>6</v>
      </c>
      <c r="F36" s="8"/>
      <c r="G36" s="19"/>
      <c r="H36" s="8"/>
      <c r="I36" s="9"/>
      <c r="J36" s="9"/>
      <c r="K36" s="25"/>
      <c r="L36" s="19"/>
      <c r="M36" s="19" t="s">
        <v>9</v>
      </c>
      <c r="N36" s="9" t="s">
        <v>10</v>
      </c>
      <c r="O36" s="9" t="s">
        <v>11</v>
      </c>
      <c r="P36" s="8" t="s">
        <v>13</v>
      </c>
    </row>
    <row r="37" spans="1:19" ht="14.25" thickBot="1" x14ac:dyDescent="0.35">
      <c r="A37" s="7" t="s">
        <v>0</v>
      </c>
      <c r="B37" s="6"/>
      <c r="C37" s="5" t="s">
        <v>1</v>
      </c>
      <c r="D37" s="4" t="s">
        <v>35</v>
      </c>
      <c r="E37" s="20" t="s">
        <v>1</v>
      </c>
      <c r="F37" s="4" t="s">
        <v>35</v>
      </c>
      <c r="G37" s="20" t="s">
        <v>16</v>
      </c>
      <c r="H37" s="4" t="s">
        <v>18</v>
      </c>
      <c r="I37" s="20" t="s">
        <v>19</v>
      </c>
      <c r="J37" s="4" t="s">
        <v>17</v>
      </c>
      <c r="K37" s="26" t="s">
        <v>20</v>
      </c>
      <c r="L37" s="20" t="s">
        <v>24</v>
      </c>
      <c r="M37" s="20" t="s">
        <v>12</v>
      </c>
      <c r="N37" s="5" t="s">
        <v>12</v>
      </c>
      <c r="O37" s="5" t="s">
        <v>12</v>
      </c>
      <c r="P37" s="4" t="s">
        <v>14</v>
      </c>
      <c r="R37" s="10" t="s">
        <v>25</v>
      </c>
      <c r="S37" s="14" t="s">
        <v>26</v>
      </c>
    </row>
    <row r="38" spans="1:19" x14ac:dyDescent="0.3">
      <c r="A38" s="13" t="s">
        <v>5</v>
      </c>
      <c r="B38" s="2">
        <f>IF($A38="Uni",1,2)</f>
        <v>2</v>
      </c>
      <c r="C38" s="17">
        <v>8</v>
      </c>
      <c r="D38" s="18">
        <v>8</v>
      </c>
      <c r="E38" s="22">
        <v>0</v>
      </c>
      <c r="F38" s="18">
        <v>0</v>
      </c>
      <c r="G38" s="21">
        <v>8</v>
      </c>
      <c r="H38" s="1">
        <v>4</v>
      </c>
      <c r="I38" s="21">
        <v>8</v>
      </c>
      <c r="J38" s="15">
        <v>4</v>
      </c>
      <c r="K38" s="32">
        <v>0</v>
      </c>
      <c r="L38" s="34">
        <v>1</v>
      </c>
      <c r="M38" s="29">
        <f>L38*(N38+O38+P38)/MAX(C38,D38)/MAX(C38,D38)</f>
        <v>15</v>
      </c>
      <c r="N38" s="17">
        <f>B38*(CEILING($B$1-1+C38+G38-1,$B$1))*(CEILING($D$1-1+D38+I38-1,$D$1))+IF(E38+F38, 1, 0)*B38*(CEILING($B$1-1+E38+G38-1,$B$1))*(CEILING($D$1-1+F38+I38-1,$D$1))</f>
        <v>640</v>
      </c>
      <c r="O38" s="1">
        <f>B38*(CEILING($B$1-1+C38+2*H38-2,$B$1))*(CEILING($D$1-1+D38/2+J38-1,$D$1))+IF(E38+F38, 1, 0)*B38*(CEILING($B$1-1+E38+2*H38-2,$B$1))*(CEILING($D$1-1+F38/2+J38-1,$D$1))</f>
        <v>320</v>
      </c>
      <c r="P38" s="15">
        <f>K38*(CEILING($B$1-1+MAX(C38,D38),$B$1))*(CEILING($D$1-1+MAX(C38,D38),$D$1))</f>
        <v>0</v>
      </c>
      <c r="R38" s="12">
        <f>MAX(M38:M41)</f>
        <v>15</v>
      </c>
      <c r="S38" s="38">
        <f>R38/$R$5</f>
        <v>1</v>
      </c>
    </row>
    <row r="39" spans="1:19" x14ac:dyDescent="0.3">
      <c r="A39" s="13" t="s">
        <v>5</v>
      </c>
      <c r="B39" s="16">
        <f t="shared" ref="B39:B41" si="13">IF($A39="Uni",1,2)</f>
        <v>2</v>
      </c>
      <c r="C39" s="17">
        <v>16</v>
      </c>
      <c r="D39" s="18">
        <v>16</v>
      </c>
      <c r="E39" s="22">
        <v>0</v>
      </c>
      <c r="F39" s="18">
        <v>0</v>
      </c>
      <c r="G39" s="22">
        <f>G38</f>
        <v>8</v>
      </c>
      <c r="H39" s="17">
        <f>H38</f>
        <v>4</v>
      </c>
      <c r="I39" s="22">
        <f>I38</f>
        <v>8</v>
      </c>
      <c r="J39" s="18">
        <f>J38</f>
        <v>4</v>
      </c>
      <c r="K39" s="32">
        <v>1</v>
      </c>
      <c r="L39" s="35">
        <v>1</v>
      </c>
      <c r="M39" s="23">
        <f t="shared" ref="M39:M41" si="14">L39*(N39+O39+P39)/MAX(C39,D39)/MAX(C39,D39)</f>
        <v>9.28125</v>
      </c>
      <c r="N39" s="17">
        <f t="shared" ref="N39:N41" si="15">B39*(CEILING($B$1-1+C39+G39-1,$B$1))*(CEILING($D$1-1+D39+I39-1,$D$1))+IF(E39+F39, 1, 0)*B39*(CEILING($B$1-1+E39+G39-1,$B$1))*(CEILING($D$1-1+F39+I39-1,$D$1))</f>
        <v>1344</v>
      </c>
      <c r="O39" s="17">
        <f t="shared" ref="O39:O41" si="16">B39*(CEILING($B$1-1+C39+2*H39-2,$B$1))*(CEILING($D$1-1+D39/2+J39-1,$D$1))+IF(E39+F39, 1, 0)*B39*(CEILING($B$1-1+E39+2*H39-2,$B$1))*(CEILING($D$1-1+F39/2+J39-1,$D$1))</f>
        <v>672</v>
      </c>
      <c r="P39" s="18">
        <f t="shared" ref="P39:P41" si="17">K39*(CEILING($B$1-1+MAX(C39,D39),$B$1))*(CEILING($D$1-1+MAX(C39,D39),$D$1))</f>
        <v>360</v>
      </c>
    </row>
    <row r="40" spans="1:19" x14ac:dyDescent="0.3">
      <c r="A40" s="13" t="s">
        <v>7</v>
      </c>
      <c r="B40" s="16">
        <f t="shared" si="13"/>
        <v>2</v>
      </c>
      <c r="C40" s="17">
        <v>32</v>
      </c>
      <c r="D40" s="18">
        <v>32</v>
      </c>
      <c r="E40" s="22">
        <v>0</v>
      </c>
      <c r="F40" s="18">
        <v>0</v>
      </c>
      <c r="G40" s="22">
        <f>G39</f>
        <v>8</v>
      </c>
      <c r="H40" s="17">
        <f t="shared" ref="H40:J41" si="18">H39</f>
        <v>4</v>
      </c>
      <c r="I40" s="22">
        <f t="shared" si="18"/>
        <v>8</v>
      </c>
      <c r="J40" s="18">
        <f t="shared" si="18"/>
        <v>4</v>
      </c>
      <c r="K40" s="32">
        <v>1</v>
      </c>
      <c r="L40" s="35">
        <v>1</v>
      </c>
      <c r="M40" s="23">
        <f t="shared" si="14"/>
        <v>6.3515625</v>
      </c>
      <c r="N40" s="17">
        <f t="shared" si="15"/>
        <v>3520</v>
      </c>
      <c r="O40" s="17">
        <f t="shared" si="16"/>
        <v>1760</v>
      </c>
      <c r="P40" s="18">
        <f t="shared" si="17"/>
        <v>1224</v>
      </c>
    </row>
    <row r="41" spans="1:19" ht="14.25" thickBot="1" x14ac:dyDescent="0.35">
      <c r="A41" s="7" t="s">
        <v>7</v>
      </c>
      <c r="B41" s="6">
        <f t="shared" si="13"/>
        <v>2</v>
      </c>
      <c r="C41" s="5">
        <v>64</v>
      </c>
      <c r="D41" s="4">
        <v>64</v>
      </c>
      <c r="E41" s="20">
        <v>0</v>
      </c>
      <c r="F41" s="4">
        <v>0</v>
      </c>
      <c r="G41" s="20">
        <f>G40</f>
        <v>8</v>
      </c>
      <c r="H41" s="5">
        <f t="shared" si="18"/>
        <v>4</v>
      </c>
      <c r="I41" s="20">
        <f t="shared" si="18"/>
        <v>8</v>
      </c>
      <c r="J41" s="4">
        <f t="shared" si="18"/>
        <v>4</v>
      </c>
      <c r="K41" s="33">
        <v>1</v>
      </c>
      <c r="L41" s="36">
        <v>1</v>
      </c>
      <c r="M41" s="24">
        <f t="shared" si="14"/>
        <v>5.103515625</v>
      </c>
      <c r="N41" s="5">
        <f t="shared" si="15"/>
        <v>10944</v>
      </c>
      <c r="O41" s="5">
        <f t="shared" si="16"/>
        <v>5472</v>
      </c>
      <c r="P41" s="4">
        <f t="shared" si="17"/>
        <v>4488</v>
      </c>
    </row>
    <row r="42" spans="1:19" ht="14.25" thickBot="1" x14ac:dyDescent="0.35"/>
    <row r="43" spans="1:19" x14ac:dyDescent="0.3">
      <c r="A43" s="60" t="s">
        <v>37</v>
      </c>
      <c r="B43" s="61"/>
      <c r="C43" s="61"/>
      <c r="D43" s="62"/>
      <c r="E43" s="19" t="s">
        <v>6</v>
      </c>
      <c r="F43" s="8"/>
      <c r="G43" s="19"/>
      <c r="H43" s="8"/>
      <c r="I43" s="9"/>
      <c r="J43" s="9"/>
      <c r="K43" s="25"/>
      <c r="L43" s="19"/>
      <c r="M43" s="19" t="s">
        <v>9</v>
      </c>
      <c r="N43" s="9" t="s">
        <v>10</v>
      </c>
      <c r="O43" s="9" t="s">
        <v>11</v>
      </c>
      <c r="P43" s="8" t="s">
        <v>13</v>
      </c>
    </row>
    <row r="44" spans="1:19" ht="14.25" thickBot="1" x14ac:dyDescent="0.35">
      <c r="A44" s="7" t="s">
        <v>0</v>
      </c>
      <c r="B44" s="6"/>
      <c r="C44" s="5" t="s">
        <v>1</v>
      </c>
      <c r="D44" s="4" t="s">
        <v>35</v>
      </c>
      <c r="E44" s="20" t="s">
        <v>1</v>
      </c>
      <c r="F44" s="4" t="s">
        <v>35</v>
      </c>
      <c r="G44" s="20" t="s">
        <v>16</v>
      </c>
      <c r="H44" s="4" t="s">
        <v>18</v>
      </c>
      <c r="I44" s="20" t="s">
        <v>19</v>
      </c>
      <c r="J44" s="4" t="s">
        <v>17</v>
      </c>
      <c r="K44" s="26" t="s">
        <v>20</v>
      </c>
      <c r="L44" s="20" t="s">
        <v>24</v>
      </c>
      <c r="M44" s="20" t="s">
        <v>12</v>
      </c>
      <c r="N44" s="5" t="s">
        <v>12</v>
      </c>
      <c r="O44" s="5" t="s">
        <v>12</v>
      </c>
      <c r="P44" s="4" t="s">
        <v>14</v>
      </c>
      <c r="R44" s="10" t="s">
        <v>25</v>
      </c>
      <c r="S44" s="14" t="s">
        <v>26</v>
      </c>
    </row>
    <row r="45" spans="1:19" x14ac:dyDescent="0.3">
      <c r="A45" s="13" t="s">
        <v>5</v>
      </c>
      <c r="B45" s="16">
        <f t="shared" ref="B45:B48" si="19">IF($A45="Uni",1,2)</f>
        <v>2</v>
      </c>
      <c r="C45" s="17">
        <v>8</v>
      </c>
      <c r="D45" s="18">
        <v>8</v>
      </c>
      <c r="E45" s="22">
        <v>0</v>
      </c>
      <c r="F45" s="18">
        <v>0</v>
      </c>
      <c r="G45" s="21">
        <v>2</v>
      </c>
      <c r="H45" s="1">
        <v>2</v>
      </c>
      <c r="I45" s="21">
        <v>2</v>
      </c>
      <c r="J45" s="15">
        <v>2</v>
      </c>
      <c r="K45" s="32">
        <v>0</v>
      </c>
      <c r="L45" s="34">
        <v>1</v>
      </c>
      <c r="M45" s="29">
        <f>L45*(N45*5/2+1*O45+P45)/MAX(C45,D45)/MAX(C45,D45)</f>
        <v>12.375</v>
      </c>
      <c r="N45" s="17">
        <f>B45*(CEILING($B$1-1+C45+G45-1,$B$1))*(CEILING($D$1-1+D45+I45-1,$D$1))+IF(E45+F45, 1, 0)*B45*(CEILING($B$1-1+E45+G45-1,$B$1))*(CEILING($D$1-1+F45+I45-1,$D$1))</f>
        <v>240</v>
      </c>
      <c r="O45" s="1">
        <f>B45*(CEILING($B$1-1+C45+2*H45-2,$B$1))*(CEILING($D$1-1+D45/2+J45-1,$D$1))+IF(E45+F45, 1, 0)*B45*(CEILING($B$1-1+E45+2*H45-2,$B$1))*(CEILING($D$1-1+F45/2+J45-1,$D$1))</f>
        <v>192</v>
      </c>
      <c r="P45" s="15">
        <f>K45*(CEILING($B$1-1+MAX(C45,D45),$B$1))*(CEILING($D$1-1+MAX(C45,D45),$D$1))</f>
        <v>0</v>
      </c>
      <c r="R45" s="12">
        <f>MAX(M45:M48)</f>
        <v>13.125</v>
      </c>
      <c r="S45" s="38">
        <f>R45/$R$5</f>
        <v>0.875</v>
      </c>
    </row>
    <row r="46" spans="1:19" x14ac:dyDescent="0.3">
      <c r="A46" s="13" t="s">
        <v>5</v>
      </c>
      <c r="B46" s="16">
        <f t="shared" si="19"/>
        <v>2</v>
      </c>
      <c r="C46" s="17">
        <v>16</v>
      </c>
      <c r="D46" s="18">
        <v>16</v>
      </c>
      <c r="E46" s="22">
        <v>0</v>
      </c>
      <c r="F46" s="18">
        <v>0</v>
      </c>
      <c r="G46" s="22">
        <f>G45</f>
        <v>2</v>
      </c>
      <c r="H46" s="17">
        <f>H45</f>
        <v>2</v>
      </c>
      <c r="I46" s="22">
        <f>I45</f>
        <v>2</v>
      </c>
      <c r="J46" s="18">
        <f>J45</f>
        <v>2</v>
      </c>
      <c r="K46" s="32">
        <v>1</v>
      </c>
      <c r="L46" s="35">
        <v>1</v>
      </c>
      <c r="M46" s="23">
        <f>L46*(N46*5/2+O46*5/2+P46)/MAX(C46,D46)/MAX(C46,D46)</f>
        <v>13.125</v>
      </c>
      <c r="N46" s="17">
        <f t="shared" ref="N46:N48" si="20">B46*(CEILING($B$1-1+C46+G46-1,$B$1))*(CEILING($D$1-1+D46+I46-1,$D$1))+IF(E46+F46, 1, 0)*B46*(CEILING($B$1-1+E46+G46-1,$B$1))*(CEILING($D$1-1+F46+I46-1,$D$1))</f>
        <v>720</v>
      </c>
      <c r="O46" s="17">
        <f t="shared" ref="O46:O48" si="21">B46*(CEILING($B$1-1+C46+2*H46-2,$B$1))*(CEILING($D$1-1+D46/2+J46-1,$D$1))+IF(E46+F46, 1, 0)*B46*(CEILING($B$1-1+E46+2*H46-2,$B$1))*(CEILING($D$1-1+F46/2+J46-1,$D$1))</f>
        <v>480</v>
      </c>
      <c r="P46" s="18">
        <f t="shared" ref="P46:P48" si="22">K46*(CEILING($B$1-1+MAX(C46,D46),$B$1))*(CEILING($D$1-1+MAX(C46,D46),$D$1))</f>
        <v>360</v>
      </c>
    </row>
    <row r="47" spans="1:19" x14ac:dyDescent="0.3">
      <c r="A47" s="13" t="s">
        <v>7</v>
      </c>
      <c r="B47" s="16">
        <f t="shared" si="19"/>
        <v>2</v>
      </c>
      <c r="C47" s="17">
        <v>32</v>
      </c>
      <c r="D47" s="18">
        <v>32</v>
      </c>
      <c r="E47" s="22">
        <v>0</v>
      </c>
      <c r="F47" s="18">
        <v>0</v>
      </c>
      <c r="G47" s="22">
        <f>G46</f>
        <v>2</v>
      </c>
      <c r="H47" s="17">
        <f t="shared" ref="H47:J48" si="23">H46</f>
        <v>2</v>
      </c>
      <c r="I47" s="22">
        <f t="shared" si="23"/>
        <v>2</v>
      </c>
      <c r="J47" s="18">
        <f t="shared" si="23"/>
        <v>2</v>
      </c>
      <c r="K47" s="32">
        <v>1</v>
      </c>
      <c r="L47" s="35">
        <v>1</v>
      </c>
      <c r="M47" s="23">
        <f>L47*(N47*5/2+O47*5/2+P47)/MAX(C47,D47)/MAX(C47,D47)</f>
        <v>10.6875</v>
      </c>
      <c r="N47" s="17">
        <f t="shared" si="20"/>
        <v>2448</v>
      </c>
      <c r="O47" s="17">
        <f t="shared" si="21"/>
        <v>1440</v>
      </c>
      <c r="P47" s="18">
        <f t="shared" si="22"/>
        <v>1224</v>
      </c>
    </row>
    <row r="48" spans="1:19" ht="14.25" thickBot="1" x14ac:dyDescent="0.35">
      <c r="A48" s="7" t="s">
        <v>7</v>
      </c>
      <c r="B48" s="6">
        <f t="shared" si="19"/>
        <v>2</v>
      </c>
      <c r="C48" s="5">
        <v>64</v>
      </c>
      <c r="D48" s="4">
        <v>64</v>
      </c>
      <c r="E48" s="20">
        <v>0</v>
      </c>
      <c r="F48" s="4">
        <v>0</v>
      </c>
      <c r="G48" s="20">
        <f>G47</f>
        <v>2</v>
      </c>
      <c r="H48" s="5">
        <f t="shared" si="23"/>
        <v>2</v>
      </c>
      <c r="I48" s="20">
        <f t="shared" si="23"/>
        <v>2</v>
      </c>
      <c r="J48" s="4">
        <f t="shared" si="23"/>
        <v>2</v>
      </c>
      <c r="K48" s="33">
        <v>1</v>
      </c>
      <c r="L48" s="36">
        <v>1</v>
      </c>
      <c r="M48" s="24">
        <f>L48*(N48*5/2+O48*5/2+P48)/MAX(C48,D48)/MAX(C48,D48)</f>
        <v>9.5625</v>
      </c>
      <c r="N48" s="5">
        <f t="shared" si="20"/>
        <v>8976</v>
      </c>
      <c r="O48" s="5">
        <f t="shared" si="21"/>
        <v>4896</v>
      </c>
      <c r="P48" s="4">
        <f t="shared" si="22"/>
        <v>4488</v>
      </c>
    </row>
  </sheetData>
  <mergeCells count="5">
    <mergeCell ref="A3:D3"/>
    <mergeCell ref="A24:D24"/>
    <mergeCell ref="A29:D29"/>
    <mergeCell ref="A36:D36"/>
    <mergeCell ref="A43:D43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zoomScale="90" zoomScaleNormal="90" workbookViewId="0">
      <selection activeCell="A3" sqref="A3:P48"/>
    </sheetView>
  </sheetViews>
  <sheetFormatPr defaultRowHeight="13.5" x14ac:dyDescent="0.3"/>
  <cols>
    <col min="1" max="1" width="7.75" style="14" bestFit="1" customWidth="1"/>
    <col min="2" max="2" width="2.625" style="14" bestFit="1" customWidth="1"/>
    <col min="3" max="3" width="7.625" style="14" bestFit="1" customWidth="1"/>
    <col min="4" max="4" width="5.875" style="14" bestFit="1" customWidth="1"/>
    <col min="5" max="10" width="9" style="14"/>
    <col min="11" max="11" width="16.625" style="14" bestFit="1" customWidth="1"/>
    <col min="12" max="12" width="7.375" style="14" bestFit="1" customWidth="1"/>
    <col min="13" max="17" width="9" style="14"/>
    <col min="18" max="18" width="9.5" style="14" bestFit="1" customWidth="1"/>
    <col min="19" max="19" width="20.375" style="14" bestFit="1" customWidth="1"/>
    <col min="20" max="16384" width="9" style="14"/>
  </cols>
  <sheetData>
    <row r="1" spans="1:19" x14ac:dyDescent="0.3">
      <c r="A1" s="11" t="s">
        <v>2</v>
      </c>
      <c r="B1" s="11">
        <v>4</v>
      </c>
      <c r="C1" s="11" t="s">
        <v>3</v>
      </c>
      <c r="D1" s="11">
        <v>4</v>
      </c>
    </row>
    <row r="2" spans="1:19" ht="14.25" thickBot="1" x14ac:dyDescent="0.35"/>
    <row r="3" spans="1:19" x14ac:dyDescent="0.3">
      <c r="A3" s="60" t="s">
        <v>15</v>
      </c>
      <c r="B3" s="61"/>
      <c r="C3" s="61"/>
      <c r="D3" s="62"/>
      <c r="E3" s="19" t="s">
        <v>6</v>
      </c>
      <c r="F3" s="8"/>
      <c r="G3" s="19"/>
      <c r="H3" s="8"/>
      <c r="I3" s="9"/>
      <c r="J3" s="9"/>
      <c r="K3" s="25"/>
      <c r="L3" s="19"/>
      <c r="M3" s="19" t="s">
        <v>9</v>
      </c>
      <c r="N3" s="9" t="s">
        <v>10</v>
      </c>
      <c r="O3" s="9" t="s">
        <v>11</v>
      </c>
      <c r="P3" s="8" t="s">
        <v>13</v>
      </c>
    </row>
    <row r="4" spans="1:19" ht="14.25" thickBot="1" x14ac:dyDescent="0.35">
      <c r="A4" s="7" t="s">
        <v>0</v>
      </c>
      <c r="B4" s="6"/>
      <c r="C4" s="5" t="s">
        <v>1</v>
      </c>
      <c r="D4" s="4" t="s">
        <v>35</v>
      </c>
      <c r="E4" s="20" t="s">
        <v>1</v>
      </c>
      <c r="F4" s="4" t="s">
        <v>35</v>
      </c>
      <c r="G4" s="20" t="s">
        <v>16</v>
      </c>
      <c r="H4" s="4" t="s">
        <v>18</v>
      </c>
      <c r="I4" s="20" t="s">
        <v>19</v>
      </c>
      <c r="J4" s="4" t="s">
        <v>17</v>
      </c>
      <c r="K4" s="26" t="s">
        <v>20</v>
      </c>
      <c r="L4" s="20" t="s">
        <v>24</v>
      </c>
      <c r="M4" s="20" t="s">
        <v>12</v>
      </c>
      <c r="N4" s="5" t="s">
        <v>12</v>
      </c>
      <c r="O4" s="5" t="s">
        <v>12</v>
      </c>
      <c r="P4" s="4" t="s">
        <v>14</v>
      </c>
      <c r="R4" s="10" t="s">
        <v>25</v>
      </c>
      <c r="S4" s="14" t="s">
        <v>26</v>
      </c>
    </row>
    <row r="5" spans="1:19" x14ac:dyDescent="0.3">
      <c r="A5" s="3" t="s">
        <v>4</v>
      </c>
      <c r="B5" s="2">
        <f>IF($A5="Uni",1,2)</f>
        <v>1</v>
      </c>
      <c r="C5" s="1">
        <v>4</v>
      </c>
      <c r="D5" s="15">
        <v>8</v>
      </c>
      <c r="E5" s="21">
        <v>4</v>
      </c>
      <c r="F5" s="15">
        <v>8</v>
      </c>
      <c r="G5" s="22">
        <v>8</v>
      </c>
      <c r="H5" s="18">
        <v>4</v>
      </c>
      <c r="I5" s="22">
        <v>8</v>
      </c>
      <c r="J5" s="18">
        <v>4</v>
      </c>
      <c r="K5" s="30">
        <v>0</v>
      </c>
      <c r="L5" s="34">
        <v>1</v>
      </c>
      <c r="M5" s="29">
        <f>L5*(N5+O5+P5)/MAX(C5,D5)/MAX(C5,D5)</f>
        <v>16</v>
      </c>
      <c r="N5" s="17">
        <f>B5*(CEILING($B$1-1+C5+G5-1,$B$1))*(CEILING($D$1-1+D5+I5-1,$D$1))+IF(E5+F5, 1, 0)*B5*(CEILING($B$1-1+E5+G5-1,$B$1))*(CEILING($D$1-1+F5+I5-1,$D$1))</f>
        <v>640</v>
      </c>
      <c r="O5" s="1">
        <f>B5*(CEILING($B$1-1+C5+2*H5-2,$B$1))*(CEILING($D$1-1+D5/2+J5-1,$D$1))+IF(E5+F5, 1, 0)*B5*(CEILING($B$1-1+E5+2*H5-2,$B$1))*(CEILING($D$1-1+F5/2+J5-1,$D$1))</f>
        <v>384</v>
      </c>
      <c r="P5" s="15">
        <f>K5*(CEILING($B$1-1+MAX(C5,D5),$B$1))*(CEILING($D$1-1+MAX(C5,D5),$D$1))</f>
        <v>0</v>
      </c>
      <c r="R5" s="12">
        <f>MAX(M5:M22)</f>
        <v>20</v>
      </c>
      <c r="S5" s="38">
        <f>R5/$R$5</f>
        <v>1</v>
      </c>
    </row>
    <row r="6" spans="1:19" x14ac:dyDescent="0.3">
      <c r="A6" s="13" t="s">
        <v>4</v>
      </c>
      <c r="B6" s="16">
        <f t="shared" ref="B6:B22" si="0">IF($A6="Uni",1,2)</f>
        <v>1</v>
      </c>
      <c r="C6" s="17">
        <v>8</v>
      </c>
      <c r="D6" s="18">
        <v>4</v>
      </c>
      <c r="E6" s="22">
        <v>8</v>
      </c>
      <c r="F6" s="18">
        <v>4</v>
      </c>
      <c r="G6" s="22">
        <f>G5</f>
        <v>8</v>
      </c>
      <c r="H6" s="18">
        <f>H5</f>
        <v>4</v>
      </c>
      <c r="I6" s="22">
        <f>I5</f>
        <v>8</v>
      </c>
      <c r="J6" s="18">
        <f>J5</f>
        <v>4</v>
      </c>
      <c r="K6" s="27">
        <f>K5</f>
        <v>0</v>
      </c>
      <c r="L6" s="35">
        <v>1</v>
      </c>
      <c r="M6" s="23">
        <f t="shared" ref="M6:M22" si="1">L6*(N6+O6+P6)/MAX(C6,D6)/MAX(C6,D6)</f>
        <v>15</v>
      </c>
      <c r="N6" s="17">
        <f t="shared" ref="N6:N22" si="2">B6*(CEILING($B$1-1+C6+G6-1,$B$1))*(CEILING($D$1-1+D6+I6-1,$D$1))+IF(E6+F6, 1, 0)*B6*(CEILING($B$1-1+E6+G6-1,$B$1))*(CEILING($D$1-1+F6+I6-1,$D$1))</f>
        <v>640</v>
      </c>
      <c r="O6" s="17">
        <f t="shared" ref="O6:O22" si="3">B6*(CEILING($B$1-1+C6+2*H6-2,$B$1))*(CEILING($D$1-1+D6/2+J6-1,$D$1))+IF(E6+F6, 1, 0)*B6*(CEILING($B$1-1+E6+2*H6-2,$B$1))*(CEILING($D$1-1+F6/2+J6-1,$D$1))</f>
        <v>320</v>
      </c>
      <c r="P6" s="18">
        <f t="shared" ref="P6:P22" si="4">K6*(CEILING($B$1-1+MAX(C6,D6),$B$1))*(CEILING($D$1-1+MAX(C6,D6),$D$1))</f>
        <v>0</v>
      </c>
    </row>
    <row r="7" spans="1:19" x14ac:dyDescent="0.3">
      <c r="A7" s="13" t="s">
        <v>5</v>
      </c>
      <c r="B7" s="16">
        <f t="shared" si="0"/>
        <v>2</v>
      </c>
      <c r="C7" s="17">
        <v>8</v>
      </c>
      <c r="D7" s="18">
        <v>8</v>
      </c>
      <c r="E7" s="22">
        <v>0</v>
      </c>
      <c r="F7" s="18">
        <v>0</v>
      </c>
      <c r="G7" s="22">
        <f t="shared" ref="G7:K22" si="5">G6</f>
        <v>8</v>
      </c>
      <c r="H7" s="18">
        <f t="shared" si="5"/>
        <v>4</v>
      </c>
      <c r="I7" s="22">
        <f t="shared" si="5"/>
        <v>8</v>
      </c>
      <c r="J7" s="18">
        <f t="shared" si="5"/>
        <v>4</v>
      </c>
      <c r="K7" s="27">
        <f t="shared" si="5"/>
        <v>0</v>
      </c>
      <c r="L7" s="35">
        <v>1</v>
      </c>
      <c r="M7" s="23">
        <f t="shared" si="1"/>
        <v>20</v>
      </c>
      <c r="N7" s="17">
        <f>B7*(CEILING($B$1-1+C7+G7-1,$B$1))*(CEILING($D$1-1+D7+I7-1,$D$1))+IF(E7+F7, 1, 0)*B7*(CEILING($B$1-1+E7+G7-1,$B$1))*(CEILING($D$1-1+F7+I7-1,$D$1))</f>
        <v>800</v>
      </c>
      <c r="O7" s="17">
        <f t="shared" si="3"/>
        <v>480</v>
      </c>
      <c r="P7" s="18">
        <f t="shared" si="4"/>
        <v>0</v>
      </c>
    </row>
    <row r="8" spans="1:19" x14ac:dyDescent="0.3">
      <c r="A8" s="13" t="s">
        <v>5</v>
      </c>
      <c r="B8" s="16">
        <f t="shared" si="0"/>
        <v>2</v>
      </c>
      <c r="C8" s="17">
        <v>4</v>
      </c>
      <c r="D8" s="18">
        <v>16</v>
      </c>
      <c r="E8" s="22">
        <v>12</v>
      </c>
      <c r="F8" s="18">
        <v>16</v>
      </c>
      <c r="G8" s="22">
        <f t="shared" si="5"/>
        <v>8</v>
      </c>
      <c r="H8" s="18">
        <f t="shared" si="5"/>
        <v>4</v>
      </c>
      <c r="I8" s="22">
        <f t="shared" si="5"/>
        <v>8</v>
      </c>
      <c r="J8" s="18">
        <f t="shared" si="5"/>
        <v>4</v>
      </c>
      <c r="K8" s="27">
        <f t="shared" si="5"/>
        <v>0</v>
      </c>
      <c r="L8" s="35">
        <v>1</v>
      </c>
      <c r="M8" s="23">
        <f t="shared" si="1"/>
        <v>13.75</v>
      </c>
      <c r="N8" s="17">
        <f t="shared" si="2"/>
        <v>2240</v>
      </c>
      <c r="O8" s="17">
        <f t="shared" si="3"/>
        <v>1280</v>
      </c>
      <c r="P8" s="18">
        <f t="shared" si="4"/>
        <v>0</v>
      </c>
    </row>
    <row r="9" spans="1:19" x14ac:dyDescent="0.3">
      <c r="A9" s="13" t="s">
        <v>5</v>
      </c>
      <c r="B9" s="16">
        <f t="shared" si="0"/>
        <v>2</v>
      </c>
      <c r="C9" s="17">
        <v>16</v>
      </c>
      <c r="D9" s="18">
        <v>4</v>
      </c>
      <c r="E9" s="22">
        <v>16</v>
      </c>
      <c r="F9" s="18">
        <v>12</v>
      </c>
      <c r="G9" s="22">
        <f t="shared" si="5"/>
        <v>8</v>
      </c>
      <c r="H9" s="18">
        <f t="shared" si="5"/>
        <v>4</v>
      </c>
      <c r="I9" s="22">
        <f t="shared" si="5"/>
        <v>8</v>
      </c>
      <c r="J9" s="18">
        <f t="shared" si="5"/>
        <v>4</v>
      </c>
      <c r="K9" s="27">
        <f t="shared" si="5"/>
        <v>0</v>
      </c>
      <c r="L9" s="35">
        <v>1</v>
      </c>
      <c r="M9" s="23">
        <f t="shared" si="1"/>
        <v>13.125</v>
      </c>
      <c r="N9" s="17">
        <f t="shared" si="2"/>
        <v>2240</v>
      </c>
      <c r="O9" s="17">
        <f t="shared" si="3"/>
        <v>1120</v>
      </c>
      <c r="P9" s="18">
        <f t="shared" si="4"/>
        <v>0</v>
      </c>
    </row>
    <row r="10" spans="1:19" x14ac:dyDescent="0.3">
      <c r="A10" s="13" t="s">
        <v>5</v>
      </c>
      <c r="B10" s="16">
        <f t="shared" si="0"/>
        <v>2</v>
      </c>
      <c r="C10" s="17">
        <v>8</v>
      </c>
      <c r="D10" s="18">
        <v>16</v>
      </c>
      <c r="E10" s="22">
        <v>8</v>
      </c>
      <c r="F10" s="18">
        <v>16</v>
      </c>
      <c r="G10" s="22">
        <f t="shared" si="5"/>
        <v>8</v>
      </c>
      <c r="H10" s="18">
        <f t="shared" si="5"/>
        <v>4</v>
      </c>
      <c r="I10" s="22">
        <f t="shared" si="5"/>
        <v>8</v>
      </c>
      <c r="J10" s="18">
        <f t="shared" si="5"/>
        <v>4</v>
      </c>
      <c r="K10" s="27">
        <f t="shared" si="5"/>
        <v>0</v>
      </c>
      <c r="L10" s="35">
        <v>1</v>
      </c>
      <c r="M10" s="23">
        <f t="shared" si="1"/>
        <v>13.75</v>
      </c>
      <c r="N10" s="17">
        <f t="shared" si="2"/>
        <v>2240</v>
      </c>
      <c r="O10" s="17">
        <f t="shared" si="3"/>
        <v>1280</v>
      </c>
      <c r="P10" s="18">
        <f t="shared" si="4"/>
        <v>0</v>
      </c>
    </row>
    <row r="11" spans="1:19" x14ac:dyDescent="0.3">
      <c r="A11" s="13" t="s">
        <v>5</v>
      </c>
      <c r="B11" s="16">
        <f t="shared" si="0"/>
        <v>2</v>
      </c>
      <c r="C11" s="17">
        <v>16</v>
      </c>
      <c r="D11" s="18">
        <v>8</v>
      </c>
      <c r="E11" s="22">
        <v>16</v>
      </c>
      <c r="F11" s="18">
        <v>8</v>
      </c>
      <c r="G11" s="22">
        <f t="shared" si="5"/>
        <v>8</v>
      </c>
      <c r="H11" s="18">
        <f t="shared" si="5"/>
        <v>4</v>
      </c>
      <c r="I11" s="22">
        <f t="shared" si="5"/>
        <v>8</v>
      </c>
      <c r="J11" s="18">
        <f t="shared" si="5"/>
        <v>4</v>
      </c>
      <c r="K11" s="27">
        <f t="shared" si="5"/>
        <v>0</v>
      </c>
      <c r="L11" s="35">
        <v>1</v>
      </c>
      <c r="M11" s="23">
        <f t="shared" si="1"/>
        <v>14</v>
      </c>
      <c r="N11" s="17">
        <f t="shared" si="2"/>
        <v>2240</v>
      </c>
      <c r="O11" s="17">
        <f t="shared" si="3"/>
        <v>1344</v>
      </c>
      <c r="P11" s="18">
        <f t="shared" si="4"/>
        <v>0</v>
      </c>
    </row>
    <row r="12" spans="1:19" x14ac:dyDescent="0.3">
      <c r="A12" s="13" t="s">
        <v>5</v>
      </c>
      <c r="B12" s="16">
        <f t="shared" si="0"/>
        <v>2</v>
      </c>
      <c r="C12" s="17">
        <v>16</v>
      </c>
      <c r="D12" s="18">
        <v>16</v>
      </c>
      <c r="E12" s="22">
        <v>0</v>
      </c>
      <c r="F12" s="18">
        <v>0</v>
      </c>
      <c r="G12" s="22">
        <f t="shared" si="5"/>
        <v>8</v>
      </c>
      <c r="H12" s="18">
        <f t="shared" si="5"/>
        <v>4</v>
      </c>
      <c r="I12" s="22">
        <f t="shared" si="5"/>
        <v>8</v>
      </c>
      <c r="J12" s="18">
        <f t="shared" si="5"/>
        <v>4</v>
      </c>
      <c r="K12" s="27">
        <f t="shared" si="5"/>
        <v>0</v>
      </c>
      <c r="L12" s="35">
        <v>1</v>
      </c>
      <c r="M12" s="23">
        <f t="shared" si="1"/>
        <v>9.625</v>
      </c>
      <c r="N12" s="17">
        <f t="shared" si="2"/>
        <v>1568</v>
      </c>
      <c r="O12" s="17">
        <f t="shared" si="3"/>
        <v>896</v>
      </c>
      <c r="P12" s="18">
        <f t="shared" si="4"/>
        <v>0</v>
      </c>
    </row>
    <row r="13" spans="1:19" x14ac:dyDescent="0.3">
      <c r="A13" s="13" t="s">
        <v>5</v>
      </c>
      <c r="B13" s="16">
        <f t="shared" si="0"/>
        <v>2</v>
      </c>
      <c r="C13" s="17">
        <v>8</v>
      </c>
      <c r="D13" s="18">
        <v>32</v>
      </c>
      <c r="E13" s="22">
        <v>24</v>
      </c>
      <c r="F13" s="18">
        <v>32</v>
      </c>
      <c r="G13" s="22">
        <f t="shared" si="5"/>
        <v>8</v>
      </c>
      <c r="H13" s="18">
        <f t="shared" si="5"/>
        <v>4</v>
      </c>
      <c r="I13" s="22">
        <f t="shared" si="5"/>
        <v>8</v>
      </c>
      <c r="J13" s="18">
        <f t="shared" si="5"/>
        <v>4</v>
      </c>
      <c r="K13" s="27">
        <f t="shared" si="5"/>
        <v>0</v>
      </c>
      <c r="L13" s="35">
        <v>1</v>
      </c>
      <c r="M13" s="23">
        <f t="shared" si="1"/>
        <v>7.4375</v>
      </c>
      <c r="N13" s="17">
        <f t="shared" si="2"/>
        <v>4928</v>
      </c>
      <c r="O13" s="17">
        <f t="shared" si="3"/>
        <v>2688</v>
      </c>
      <c r="P13" s="18">
        <f t="shared" si="4"/>
        <v>0</v>
      </c>
    </row>
    <row r="14" spans="1:19" x14ac:dyDescent="0.3">
      <c r="A14" s="13" t="s">
        <v>7</v>
      </c>
      <c r="B14" s="16">
        <f t="shared" si="0"/>
        <v>2</v>
      </c>
      <c r="C14" s="17">
        <v>32</v>
      </c>
      <c r="D14" s="18">
        <v>8</v>
      </c>
      <c r="E14" s="22">
        <v>32</v>
      </c>
      <c r="F14" s="18">
        <v>24</v>
      </c>
      <c r="G14" s="22">
        <f t="shared" si="5"/>
        <v>8</v>
      </c>
      <c r="H14" s="18">
        <f t="shared" si="5"/>
        <v>4</v>
      </c>
      <c r="I14" s="22">
        <f t="shared" si="5"/>
        <v>8</v>
      </c>
      <c r="J14" s="18">
        <f t="shared" si="5"/>
        <v>4</v>
      </c>
      <c r="K14" s="27">
        <f t="shared" si="5"/>
        <v>0</v>
      </c>
      <c r="L14" s="35">
        <v>1</v>
      </c>
      <c r="M14" s="23">
        <f t="shared" si="1"/>
        <v>7.5625</v>
      </c>
      <c r="N14" s="17">
        <f t="shared" si="2"/>
        <v>4928</v>
      </c>
      <c r="O14" s="17">
        <f t="shared" si="3"/>
        <v>2816</v>
      </c>
      <c r="P14" s="18">
        <f t="shared" si="4"/>
        <v>0</v>
      </c>
    </row>
    <row r="15" spans="1:19" x14ac:dyDescent="0.3">
      <c r="A15" s="13" t="s">
        <v>7</v>
      </c>
      <c r="B15" s="16">
        <f t="shared" si="0"/>
        <v>2</v>
      </c>
      <c r="C15" s="17">
        <v>16</v>
      </c>
      <c r="D15" s="18">
        <v>32</v>
      </c>
      <c r="E15" s="22">
        <v>16</v>
      </c>
      <c r="F15" s="18">
        <v>32</v>
      </c>
      <c r="G15" s="22">
        <f t="shared" si="5"/>
        <v>8</v>
      </c>
      <c r="H15" s="18">
        <f t="shared" si="5"/>
        <v>4</v>
      </c>
      <c r="I15" s="22">
        <f t="shared" si="5"/>
        <v>8</v>
      </c>
      <c r="J15" s="18">
        <f t="shared" si="5"/>
        <v>4</v>
      </c>
      <c r="K15" s="27">
        <f t="shared" si="5"/>
        <v>0</v>
      </c>
      <c r="L15" s="35">
        <v>1</v>
      </c>
      <c r="M15" s="23">
        <f t="shared" si="1"/>
        <v>7.4375</v>
      </c>
      <c r="N15" s="17">
        <f t="shared" si="2"/>
        <v>4928</v>
      </c>
      <c r="O15" s="17">
        <f t="shared" si="3"/>
        <v>2688</v>
      </c>
      <c r="P15" s="18">
        <f t="shared" si="4"/>
        <v>0</v>
      </c>
    </row>
    <row r="16" spans="1:19" x14ac:dyDescent="0.3">
      <c r="A16" s="13" t="s">
        <v>7</v>
      </c>
      <c r="B16" s="16">
        <f t="shared" si="0"/>
        <v>2</v>
      </c>
      <c r="C16" s="17">
        <v>32</v>
      </c>
      <c r="D16" s="18">
        <v>16</v>
      </c>
      <c r="E16" s="22">
        <v>32</v>
      </c>
      <c r="F16" s="18">
        <v>16</v>
      </c>
      <c r="G16" s="22">
        <f t="shared" si="5"/>
        <v>8</v>
      </c>
      <c r="H16" s="18">
        <f t="shared" si="5"/>
        <v>4</v>
      </c>
      <c r="I16" s="22">
        <f t="shared" si="5"/>
        <v>8</v>
      </c>
      <c r="J16" s="18">
        <f t="shared" si="5"/>
        <v>4</v>
      </c>
      <c r="K16" s="27">
        <f t="shared" si="5"/>
        <v>0</v>
      </c>
      <c r="L16" s="35">
        <v>1</v>
      </c>
      <c r="M16" s="23">
        <f t="shared" si="1"/>
        <v>7.5625</v>
      </c>
      <c r="N16" s="17">
        <f t="shared" si="2"/>
        <v>4928</v>
      </c>
      <c r="O16" s="17">
        <f t="shared" si="3"/>
        <v>2816</v>
      </c>
      <c r="P16" s="18">
        <f t="shared" si="4"/>
        <v>0</v>
      </c>
    </row>
    <row r="17" spans="1:19" x14ac:dyDescent="0.3">
      <c r="A17" s="13" t="s">
        <v>7</v>
      </c>
      <c r="B17" s="16">
        <f t="shared" si="0"/>
        <v>2</v>
      </c>
      <c r="C17" s="17">
        <v>32</v>
      </c>
      <c r="D17" s="18">
        <v>32</v>
      </c>
      <c r="E17" s="22">
        <v>0</v>
      </c>
      <c r="F17" s="18">
        <v>0</v>
      </c>
      <c r="G17" s="22">
        <f t="shared" si="5"/>
        <v>8</v>
      </c>
      <c r="H17" s="18">
        <f t="shared" si="5"/>
        <v>4</v>
      </c>
      <c r="I17" s="22">
        <f t="shared" si="5"/>
        <v>8</v>
      </c>
      <c r="J17" s="18">
        <f t="shared" si="5"/>
        <v>4</v>
      </c>
      <c r="K17" s="27">
        <f t="shared" si="5"/>
        <v>0</v>
      </c>
      <c r="L17" s="35">
        <v>1</v>
      </c>
      <c r="M17" s="23">
        <f t="shared" si="1"/>
        <v>5.84375</v>
      </c>
      <c r="N17" s="17">
        <f t="shared" si="2"/>
        <v>3872</v>
      </c>
      <c r="O17" s="17">
        <f t="shared" si="3"/>
        <v>2112</v>
      </c>
      <c r="P17" s="18">
        <f t="shared" si="4"/>
        <v>0</v>
      </c>
    </row>
    <row r="18" spans="1:19" x14ac:dyDescent="0.3">
      <c r="A18" s="13" t="s">
        <v>7</v>
      </c>
      <c r="B18" s="16">
        <f t="shared" si="0"/>
        <v>2</v>
      </c>
      <c r="C18" s="17">
        <v>16</v>
      </c>
      <c r="D18" s="18">
        <v>64</v>
      </c>
      <c r="E18" s="22">
        <v>48</v>
      </c>
      <c r="F18" s="18">
        <v>64</v>
      </c>
      <c r="G18" s="22">
        <f t="shared" si="5"/>
        <v>8</v>
      </c>
      <c r="H18" s="18">
        <f t="shared" si="5"/>
        <v>4</v>
      </c>
      <c r="I18" s="22">
        <f t="shared" si="5"/>
        <v>8</v>
      </c>
      <c r="J18" s="18">
        <f t="shared" si="5"/>
        <v>4</v>
      </c>
      <c r="K18" s="27">
        <f t="shared" si="5"/>
        <v>0</v>
      </c>
      <c r="L18" s="35">
        <v>1</v>
      </c>
      <c r="M18" s="23">
        <f t="shared" si="1"/>
        <v>4.984375</v>
      </c>
      <c r="N18" s="17">
        <f t="shared" si="2"/>
        <v>13376</v>
      </c>
      <c r="O18" s="17">
        <f t="shared" si="3"/>
        <v>7040</v>
      </c>
      <c r="P18" s="18">
        <f t="shared" si="4"/>
        <v>0</v>
      </c>
    </row>
    <row r="19" spans="1:19" x14ac:dyDescent="0.3">
      <c r="A19" s="13" t="s">
        <v>7</v>
      </c>
      <c r="B19" s="16">
        <f t="shared" si="0"/>
        <v>2</v>
      </c>
      <c r="C19" s="17">
        <v>64</v>
      </c>
      <c r="D19" s="18">
        <v>16</v>
      </c>
      <c r="E19" s="22">
        <v>64</v>
      </c>
      <c r="F19" s="18">
        <v>48</v>
      </c>
      <c r="G19" s="22">
        <f t="shared" si="5"/>
        <v>8</v>
      </c>
      <c r="H19" s="18">
        <f t="shared" si="5"/>
        <v>4</v>
      </c>
      <c r="I19" s="22">
        <f t="shared" si="5"/>
        <v>8</v>
      </c>
      <c r="J19" s="18">
        <f t="shared" si="5"/>
        <v>4</v>
      </c>
      <c r="K19" s="27">
        <f t="shared" si="5"/>
        <v>0</v>
      </c>
      <c r="L19" s="35">
        <v>1</v>
      </c>
      <c r="M19" s="23">
        <f t="shared" si="1"/>
        <v>5.046875</v>
      </c>
      <c r="N19" s="17">
        <f t="shared" si="2"/>
        <v>13376</v>
      </c>
      <c r="O19" s="17">
        <f t="shared" si="3"/>
        <v>7296</v>
      </c>
      <c r="P19" s="18">
        <f t="shared" si="4"/>
        <v>0</v>
      </c>
    </row>
    <row r="20" spans="1:19" x14ac:dyDescent="0.3">
      <c r="A20" s="13" t="s">
        <v>7</v>
      </c>
      <c r="B20" s="16">
        <f t="shared" si="0"/>
        <v>2</v>
      </c>
      <c r="C20" s="17">
        <v>32</v>
      </c>
      <c r="D20" s="18">
        <v>64</v>
      </c>
      <c r="E20" s="22">
        <v>32</v>
      </c>
      <c r="F20" s="18">
        <v>64</v>
      </c>
      <c r="G20" s="22">
        <f t="shared" si="5"/>
        <v>8</v>
      </c>
      <c r="H20" s="18">
        <f t="shared" si="5"/>
        <v>4</v>
      </c>
      <c r="I20" s="22">
        <f t="shared" si="5"/>
        <v>8</v>
      </c>
      <c r="J20" s="18">
        <f t="shared" si="5"/>
        <v>4</v>
      </c>
      <c r="K20" s="27">
        <f t="shared" si="5"/>
        <v>0</v>
      </c>
      <c r="L20" s="35">
        <v>1</v>
      </c>
      <c r="M20" s="23">
        <f t="shared" si="1"/>
        <v>4.984375</v>
      </c>
      <c r="N20" s="17">
        <f t="shared" si="2"/>
        <v>13376</v>
      </c>
      <c r="O20" s="17">
        <f t="shared" si="3"/>
        <v>7040</v>
      </c>
      <c r="P20" s="18">
        <f t="shared" si="4"/>
        <v>0</v>
      </c>
    </row>
    <row r="21" spans="1:19" x14ac:dyDescent="0.3">
      <c r="A21" s="13" t="s">
        <v>7</v>
      </c>
      <c r="B21" s="16">
        <f t="shared" si="0"/>
        <v>2</v>
      </c>
      <c r="C21" s="17">
        <v>64</v>
      </c>
      <c r="D21" s="18">
        <v>32</v>
      </c>
      <c r="E21" s="22">
        <v>64</v>
      </c>
      <c r="F21" s="18">
        <v>32</v>
      </c>
      <c r="G21" s="22">
        <f t="shared" si="5"/>
        <v>8</v>
      </c>
      <c r="H21" s="18">
        <f t="shared" si="5"/>
        <v>4</v>
      </c>
      <c r="I21" s="22">
        <f t="shared" si="5"/>
        <v>8</v>
      </c>
      <c r="J21" s="18">
        <f t="shared" si="5"/>
        <v>4</v>
      </c>
      <c r="K21" s="27">
        <f t="shared" si="5"/>
        <v>0</v>
      </c>
      <c r="L21" s="35">
        <v>1</v>
      </c>
      <c r="M21" s="23">
        <f t="shared" si="1"/>
        <v>5.046875</v>
      </c>
      <c r="N21" s="17">
        <f t="shared" si="2"/>
        <v>13376</v>
      </c>
      <c r="O21" s="17">
        <f t="shared" si="3"/>
        <v>7296</v>
      </c>
      <c r="P21" s="18">
        <f t="shared" si="4"/>
        <v>0</v>
      </c>
    </row>
    <row r="22" spans="1:19" ht="14.25" thickBot="1" x14ac:dyDescent="0.35">
      <c r="A22" s="7" t="s">
        <v>7</v>
      </c>
      <c r="B22" s="6">
        <f t="shared" si="0"/>
        <v>2</v>
      </c>
      <c r="C22" s="5">
        <v>64</v>
      </c>
      <c r="D22" s="4">
        <v>64</v>
      </c>
      <c r="E22" s="20">
        <v>0</v>
      </c>
      <c r="F22" s="4">
        <v>0</v>
      </c>
      <c r="G22" s="20">
        <f t="shared" si="5"/>
        <v>8</v>
      </c>
      <c r="H22" s="4">
        <f t="shared" si="5"/>
        <v>4</v>
      </c>
      <c r="I22" s="20">
        <f t="shared" si="5"/>
        <v>8</v>
      </c>
      <c r="J22" s="4">
        <f t="shared" si="5"/>
        <v>4</v>
      </c>
      <c r="K22" s="28">
        <f t="shared" si="5"/>
        <v>0</v>
      </c>
      <c r="L22" s="36">
        <v>1</v>
      </c>
      <c r="M22" s="24">
        <f t="shared" si="1"/>
        <v>4.3046875</v>
      </c>
      <c r="N22" s="5">
        <f t="shared" si="2"/>
        <v>11552</v>
      </c>
      <c r="O22" s="5">
        <f t="shared" si="3"/>
        <v>6080</v>
      </c>
      <c r="P22" s="4">
        <f t="shared" si="4"/>
        <v>0</v>
      </c>
    </row>
    <row r="23" spans="1:19" ht="14.25" thickBot="1" x14ac:dyDescent="0.35"/>
    <row r="24" spans="1:19" x14ac:dyDescent="0.3">
      <c r="A24" s="60" t="s">
        <v>22</v>
      </c>
      <c r="B24" s="61"/>
      <c r="C24" s="61"/>
      <c r="D24" s="62"/>
      <c r="E24" s="19" t="s">
        <v>6</v>
      </c>
      <c r="F24" s="8"/>
      <c r="G24" s="19"/>
      <c r="H24" s="8"/>
      <c r="I24" s="9"/>
      <c r="J24" s="9"/>
      <c r="K24" s="25"/>
      <c r="L24" s="19"/>
      <c r="M24" s="19" t="s">
        <v>9</v>
      </c>
      <c r="N24" s="9" t="s">
        <v>10</v>
      </c>
      <c r="O24" s="9" t="s">
        <v>11</v>
      </c>
      <c r="P24" s="8" t="s">
        <v>13</v>
      </c>
    </row>
    <row r="25" spans="1:19" ht="14.25" thickBot="1" x14ac:dyDescent="0.35">
      <c r="A25" s="7" t="s">
        <v>0</v>
      </c>
      <c r="B25" s="6"/>
      <c r="C25" s="5" t="s">
        <v>1</v>
      </c>
      <c r="D25" s="4" t="s">
        <v>35</v>
      </c>
      <c r="E25" s="20" t="s">
        <v>1</v>
      </c>
      <c r="F25" s="4" t="s">
        <v>35</v>
      </c>
      <c r="G25" s="20" t="s">
        <v>16</v>
      </c>
      <c r="H25" s="4" t="s">
        <v>18</v>
      </c>
      <c r="I25" s="20" t="s">
        <v>19</v>
      </c>
      <c r="J25" s="4" t="s">
        <v>17</v>
      </c>
      <c r="K25" s="26" t="s">
        <v>20</v>
      </c>
      <c r="L25" s="20" t="s">
        <v>24</v>
      </c>
      <c r="M25" s="20" t="s">
        <v>12</v>
      </c>
      <c r="N25" s="5" t="s">
        <v>12</v>
      </c>
      <c r="O25" s="5" t="s">
        <v>12</v>
      </c>
      <c r="P25" s="4" t="s">
        <v>14</v>
      </c>
      <c r="R25" s="10" t="s">
        <v>25</v>
      </c>
      <c r="S25" s="14" t="s">
        <v>26</v>
      </c>
    </row>
    <row r="26" spans="1:19" x14ac:dyDescent="0.3">
      <c r="A26" s="3" t="s">
        <v>4</v>
      </c>
      <c r="B26" s="2">
        <f>IF($A26="Uni",1,2)</f>
        <v>1</v>
      </c>
      <c r="C26" s="1">
        <v>4</v>
      </c>
      <c r="D26" s="15">
        <v>8</v>
      </c>
      <c r="E26" s="21">
        <v>4</v>
      </c>
      <c r="F26" s="15">
        <v>8</v>
      </c>
      <c r="G26" s="22">
        <v>8</v>
      </c>
      <c r="H26" s="18">
        <v>4</v>
      </c>
      <c r="I26" s="22">
        <v>1</v>
      </c>
      <c r="J26" s="18">
        <v>1</v>
      </c>
      <c r="K26" s="30">
        <v>1</v>
      </c>
      <c r="L26" s="34">
        <v>1</v>
      </c>
      <c r="M26" s="29">
        <f>L26*(N26+O26+P26)/MAX(C26,D26)/MAX(C26,D26)</f>
        <v>12.25</v>
      </c>
      <c r="N26" s="17">
        <f>B26*(CEILING($B$1-1+C26+G26-1,$B$1))*(CEILING($D$1-1+D26+I26-1,$D$1))+IF(E26+F26, 1, 0)*B26*(CEILING($B$1-1+E26+G26-1,$B$1))*(CEILING($D$1-1+F26+I26-1,$D$1))</f>
        <v>384</v>
      </c>
      <c r="O26" s="1">
        <f>B26*(CEILING($B$1-1+C26+2*H26-2,$B$1))*(CEILING($D$1-1+D26/2+J26-1,$D$1))+IF(E26+F26, 1, 0)*B26*(CEILING($B$1-1+E26+2*H26-2,$B$1))*(CEILING($D$1-1+F26/2+J26-1,$D$1))</f>
        <v>256</v>
      </c>
      <c r="P26" s="15">
        <f>K26*(CEILING($B$1-1+MAX(C26,D26),$B$1))*(CEILING($D$1-1+MAX(C26,D26),$D$1))</f>
        <v>144</v>
      </c>
      <c r="R26" s="12">
        <f>MAX(M26:M27)</f>
        <v>12.25</v>
      </c>
      <c r="S26" s="38">
        <f>R26/$R$5</f>
        <v>0.61250000000000004</v>
      </c>
    </row>
    <row r="27" spans="1:19" ht="14.25" thickBot="1" x14ac:dyDescent="0.35">
      <c r="A27" s="7" t="s">
        <v>4</v>
      </c>
      <c r="B27" s="6">
        <f t="shared" ref="B27" si="6">IF($A27="Uni",1,2)</f>
        <v>1</v>
      </c>
      <c r="C27" s="5">
        <v>8</v>
      </c>
      <c r="D27" s="4">
        <v>4</v>
      </c>
      <c r="E27" s="20">
        <v>8</v>
      </c>
      <c r="F27" s="4">
        <v>4</v>
      </c>
      <c r="G27" s="20">
        <f>G26</f>
        <v>8</v>
      </c>
      <c r="H27" s="4">
        <f>H26</f>
        <v>4</v>
      </c>
      <c r="I27" s="20">
        <f>I26</f>
        <v>1</v>
      </c>
      <c r="J27" s="4">
        <f>J26</f>
        <v>1</v>
      </c>
      <c r="K27" s="28">
        <f>K26</f>
        <v>1</v>
      </c>
      <c r="L27" s="36">
        <v>1</v>
      </c>
      <c r="M27" s="24">
        <f>L27*(N27+O27+P27)/MAX(C27,D27)/MAX(C27,D27)</f>
        <v>12.25</v>
      </c>
      <c r="N27" s="5">
        <f>B27*(CEILING($B$1-1+C27+G27-1,$B$1))*(CEILING($D$1-1+D27+I27-1,$D$1))+IF(E27+F27, 1, 0)*B27*(CEILING($B$1-1+E27+G27-1,$B$1))*(CEILING($D$1-1+F27+I27-1,$D$1))</f>
        <v>320</v>
      </c>
      <c r="O27" s="5">
        <f>B27*(CEILING($B$1-1+C27+2*H27-2,$B$1))*(CEILING($D$1-1+D27/2+J27-1,$D$1))+IF(E27+F27, 1, 0)*B27*(CEILING($B$1-1+E27+2*H27-2,$B$1))*(CEILING($D$1-1+F27/2+J27-1,$D$1))</f>
        <v>320</v>
      </c>
      <c r="P27" s="4">
        <f>K27*(CEILING($B$1-1+MAX(C27,D27),$B$1))*(CEILING($D$1-1+MAX(C27,D27),$D$1))</f>
        <v>144</v>
      </c>
    </row>
    <row r="28" spans="1:19" ht="14.25" thickBot="1" x14ac:dyDescent="0.35"/>
    <row r="29" spans="1:19" x14ac:dyDescent="0.3">
      <c r="A29" s="60" t="s">
        <v>23</v>
      </c>
      <c r="B29" s="61"/>
      <c r="C29" s="61"/>
      <c r="D29" s="62"/>
      <c r="E29" s="19" t="s">
        <v>6</v>
      </c>
      <c r="F29" s="8"/>
      <c r="G29" s="19"/>
      <c r="H29" s="8"/>
      <c r="I29" s="9"/>
      <c r="J29" s="9"/>
      <c r="K29" s="25"/>
      <c r="L29" s="19"/>
      <c r="M29" s="19" t="s">
        <v>9</v>
      </c>
      <c r="N29" s="9" t="s">
        <v>10</v>
      </c>
      <c r="O29" s="9" t="s">
        <v>11</v>
      </c>
      <c r="P29" s="8" t="s">
        <v>13</v>
      </c>
    </row>
    <row r="30" spans="1:19" ht="14.25" thickBot="1" x14ac:dyDescent="0.35">
      <c r="A30" s="7" t="s">
        <v>0</v>
      </c>
      <c r="B30" s="6"/>
      <c r="C30" s="5" t="s">
        <v>1</v>
      </c>
      <c r="D30" s="4" t="s">
        <v>35</v>
      </c>
      <c r="E30" s="20" t="s">
        <v>1</v>
      </c>
      <c r="F30" s="4" t="s">
        <v>35</v>
      </c>
      <c r="G30" s="20" t="s">
        <v>16</v>
      </c>
      <c r="H30" s="4" t="s">
        <v>18</v>
      </c>
      <c r="I30" s="22" t="s">
        <v>19</v>
      </c>
      <c r="J30" s="18" t="s">
        <v>17</v>
      </c>
      <c r="K30" s="26" t="s">
        <v>20</v>
      </c>
      <c r="L30" s="20" t="s">
        <v>24</v>
      </c>
      <c r="M30" s="20" t="s">
        <v>12</v>
      </c>
      <c r="N30" s="5" t="s">
        <v>12</v>
      </c>
      <c r="O30" s="5" t="s">
        <v>12</v>
      </c>
      <c r="P30" s="4" t="s">
        <v>14</v>
      </c>
      <c r="R30" s="10" t="s">
        <v>25</v>
      </c>
      <c r="S30" s="14" t="s">
        <v>26</v>
      </c>
    </row>
    <row r="31" spans="1:19" x14ac:dyDescent="0.3">
      <c r="A31" s="13" t="s">
        <v>21</v>
      </c>
      <c r="B31" s="16">
        <f t="shared" ref="B31:B34" si="7">IF($A31="Uni",1,2)</f>
        <v>1</v>
      </c>
      <c r="C31" s="17">
        <v>8</v>
      </c>
      <c r="D31" s="18">
        <v>8</v>
      </c>
      <c r="E31" s="22">
        <v>8</v>
      </c>
      <c r="F31" s="17">
        <v>8</v>
      </c>
      <c r="G31" s="21">
        <v>8</v>
      </c>
      <c r="H31" s="1">
        <v>4</v>
      </c>
      <c r="I31" s="21">
        <v>8</v>
      </c>
      <c r="J31" s="15">
        <v>4</v>
      </c>
      <c r="K31" s="32">
        <v>2</v>
      </c>
      <c r="L31" s="31">
        <v>0</v>
      </c>
      <c r="M31" s="23">
        <f>L31*(N31+O31+P31)/MAX(C31,D31)/MAX(C31,D31)</f>
        <v>0</v>
      </c>
      <c r="N31" s="17">
        <f>B31*(CEILING($B$1-1+C31+G31-1,$B$1))*(CEILING($D$1-1+D31+I31-1,$D$1))+IF(E31+F31, 1, 0)*B31*(CEILING($B$1-1+E31+G31-1,$B$1))*(CEILING($D$1-1+F31+I31-1,$D$1))</f>
        <v>800</v>
      </c>
      <c r="O31" s="1">
        <f>B31*(CEILING($B$1-1+C31+2*H31-2,$B$1))*(CEILING($D$1-1+D31/2+J31-1,$D$1))+IF(E31+F31, 1, 0)*B31*(CEILING($B$1-1+E31+2*H31-2,$B$1))*(CEILING($D$1-1+F31/2+J31-1,$D$1))</f>
        <v>480</v>
      </c>
      <c r="P31" s="15">
        <f>K31*(CEILING($B$1-1+MAX(C31,D31),$B$1))*(CEILING($D$1-1+MAX(C31,D31),$D$1))</f>
        <v>288</v>
      </c>
      <c r="R31" s="12">
        <f>MAX(M31:M34)</f>
        <v>12.75</v>
      </c>
      <c r="S31" s="38">
        <f>R31/$R$5</f>
        <v>0.63749999999999996</v>
      </c>
    </row>
    <row r="32" spans="1:19" x14ac:dyDescent="0.3">
      <c r="A32" s="13" t="s">
        <v>21</v>
      </c>
      <c r="B32" s="16">
        <f t="shared" si="7"/>
        <v>1</v>
      </c>
      <c r="C32" s="17">
        <v>16</v>
      </c>
      <c r="D32" s="18">
        <v>16</v>
      </c>
      <c r="E32" s="22">
        <v>16</v>
      </c>
      <c r="F32" s="17">
        <v>16</v>
      </c>
      <c r="G32" s="22">
        <f>G31</f>
        <v>8</v>
      </c>
      <c r="H32" s="17">
        <f>H31</f>
        <v>4</v>
      </c>
      <c r="I32" s="22">
        <f>I31</f>
        <v>8</v>
      </c>
      <c r="J32" s="18">
        <f>J31</f>
        <v>4</v>
      </c>
      <c r="K32" s="32">
        <f>K31</f>
        <v>2</v>
      </c>
      <c r="L32" s="31">
        <v>1</v>
      </c>
      <c r="M32" s="23">
        <f t="shared" ref="M32:M34" si="8">L32*(N32+O32+P32)/MAX(C32,D32)/MAX(C32,D32)</f>
        <v>12.75</v>
      </c>
      <c r="N32" s="17">
        <f t="shared" ref="N32:N34" si="9">B32*(CEILING($B$1-1+C32+G32-1,$B$1))*(CEILING($D$1-1+D32+I32-1,$D$1))+IF(E32+F32, 1, 0)*B32*(CEILING($B$1-1+E32+G32-1,$B$1))*(CEILING($D$1-1+F32+I32-1,$D$1))</f>
        <v>1568</v>
      </c>
      <c r="O32" s="17">
        <f t="shared" ref="O32:O34" si="10">B32*(CEILING($B$1-1+C32+2*H32-2,$B$1))*(CEILING($D$1-1+D32/2+J32-1,$D$1))+IF(E32+F32, 1, 0)*B32*(CEILING($B$1-1+E32+2*H32-2,$B$1))*(CEILING($D$1-1+F32/2+J32-1,$D$1))</f>
        <v>896</v>
      </c>
      <c r="P32" s="18">
        <f t="shared" ref="P32:P34" si="11">K32*(CEILING($B$1-1+MAX(C32,D32),$B$1))*(CEILING($D$1-1+MAX(C32,D32),$D$1))</f>
        <v>800</v>
      </c>
    </row>
    <row r="33" spans="1:19" x14ac:dyDescent="0.3">
      <c r="A33" s="13" t="s">
        <v>21</v>
      </c>
      <c r="B33" s="16">
        <f t="shared" si="7"/>
        <v>1</v>
      </c>
      <c r="C33" s="17">
        <v>32</v>
      </c>
      <c r="D33" s="18">
        <v>32</v>
      </c>
      <c r="E33" s="22">
        <v>32</v>
      </c>
      <c r="F33" s="17">
        <v>32</v>
      </c>
      <c r="G33" s="22">
        <f>G32</f>
        <v>8</v>
      </c>
      <c r="H33" s="17">
        <f t="shared" ref="H33:J34" si="12">H32</f>
        <v>4</v>
      </c>
      <c r="I33" s="22">
        <f t="shared" si="12"/>
        <v>8</v>
      </c>
      <c r="J33" s="18">
        <f t="shared" si="12"/>
        <v>4</v>
      </c>
      <c r="K33" s="32">
        <f>K32</f>
        <v>2</v>
      </c>
      <c r="L33" s="31">
        <v>1</v>
      </c>
      <c r="M33" s="23">
        <f t="shared" si="8"/>
        <v>8.375</v>
      </c>
      <c r="N33" s="17">
        <f t="shared" si="9"/>
        <v>3872</v>
      </c>
      <c r="O33" s="17">
        <f t="shared" si="10"/>
        <v>2112</v>
      </c>
      <c r="P33" s="18">
        <f t="shared" si="11"/>
        <v>2592</v>
      </c>
    </row>
    <row r="34" spans="1:19" ht="14.25" thickBot="1" x14ac:dyDescent="0.35">
      <c r="A34" s="7" t="s">
        <v>21</v>
      </c>
      <c r="B34" s="6">
        <f t="shared" si="7"/>
        <v>1</v>
      </c>
      <c r="C34" s="5">
        <v>64</v>
      </c>
      <c r="D34" s="4">
        <v>64</v>
      </c>
      <c r="E34" s="20">
        <v>64</v>
      </c>
      <c r="F34" s="5">
        <v>64</v>
      </c>
      <c r="G34" s="20">
        <f>G33</f>
        <v>8</v>
      </c>
      <c r="H34" s="5">
        <f t="shared" si="12"/>
        <v>4</v>
      </c>
      <c r="I34" s="20">
        <f t="shared" si="12"/>
        <v>8</v>
      </c>
      <c r="J34" s="4">
        <f t="shared" si="12"/>
        <v>4</v>
      </c>
      <c r="K34" s="33">
        <f>K33</f>
        <v>2</v>
      </c>
      <c r="L34" s="37">
        <v>1</v>
      </c>
      <c r="M34" s="24">
        <f t="shared" si="8"/>
        <v>6.5625</v>
      </c>
      <c r="N34" s="5">
        <f t="shared" si="9"/>
        <v>11552</v>
      </c>
      <c r="O34" s="5">
        <f t="shared" si="10"/>
        <v>6080</v>
      </c>
      <c r="P34" s="4">
        <f t="shared" si="11"/>
        <v>9248</v>
      </c>
    </row>
    <row r="35" spans="1:19" ht="14.25" thickBot="1" x14ac:dyDescent="0.35"/>
    <row r="36" spans="1:19" x14ac:dyDescent="0.3">
      <c r="A36" s="60" t="s">
        <v>27</v>
      </c>
      <c r="B36" s="61"/>
      <c r="C36" s="61"/>
      <c r="D36" s="62"/>
      <c r="E36" s="19" t="s">
        <v>6</v>
      </c>
      <c r="F36" s="8"/>
      <c r="G36" s="19"/>
      <c r="H36" s="8"/>
      <c r="I36" s="9"/>
      <c r="J36" s="9"/>
      <c r="K36" s="25"/>
      <c r="L36" s="19"/>
      <c r="M36" s="19" t="s">
        <v>9</v>
      </c>
      <c r="N36" s="9" t="s">
        <v>10</v>
      </c>
      <c r="O36" s="9" t="s">
        <v>11</v>
      </c>
      <c r="P36" s="8" t="s">
        <v>13</v>
      </c>
    </row>
    <row r="37" spans="1:19" ht="14.25" thickBot="1" x14ac:dyDescent="0.35">
      <c r="A37" s="7" t="s">
        <v>0</v>
      </c>
      <c r="B37" s="6"/>
      <c r="C37" s="5" t="s">
        <v>1</v>
      </c>
      <c r="D37" s="4" t="s">
        <v>35</v>
      </c>
      <c r="E37" s="20" t="s">
        <v>1</v>
      </c>
      <c r="F37" s="4" t="s">
        <v>35</v>
      </c>
      <c r="G37" s="20" t="s">
        <v>16</v>
      </c>
      <c r="H37" s="4" t="s">
        <v>18</v>
      </c>
      <c r="I37" s="20" t="s">
        <v>19</v>
      </c>
      <c r="J37" s="4" t="s">
        <v>17</v>
      </c>
      <c r="K37" s="26" t="s">
        <v>20</v>
      </c>
      <c r="L37" s="20" t="s">
        <v>24</v>
      </c>
      <c r="M37" s="20" t="s">
        <v>12</v>
      </c>
      <c r="N37" s="5" t="s">
        <v>12</v>
      </c>
      <c r="O37" s="5" t="s">
        <v>12</v>
      </c>
      <c r="P37" s="4" t="s">
        <v>14</v>
      </c>
      <c r="R37" s="10" t="s">
        <v>25</v>
      </c>
      <c r="S37" s="14" t="s">
        <v>26</v>
      </c>
    </row>
    <row r="38" spans="1:19" x14ac:dyDescent="0.3">
      <c r="A38" s="13" t="s">
        <v>5</v>
      </c>
      <c r="B38" s="2">
        <f>IF($A38="Uni",1,2)</f>
        <v>2</v>
      </c>
      <c r="C38" s="17">
        <v>8</v>
      </c>
      <c r="D38" s="18">
        <v>8</v>
      </c>
      <c r="E38" s="22">
        <v>0</v>
      </c>
      <c r="F38" s="18">
        <v>0</v>
      </c>
      <c r="G38" s="21">
        <v>8</v>
      </c>
      <c r="H38" s="1">
        <v>4</v>
      </c>
      <c r="I38" s="21">
        <v>8</v>
      </c>
      <c r="J38" s="15">
        <v>4</v>
      </c>
      <c r="K38" s="32">
        <v>0</v>
      </c>
      <c r="L38" s="34">
        <v>1</v>
      </c>
      <c r="M38" s="29">
        <f>L38*(N38+O38+P38)/MAX(C38,D38)/MAX(C38,D38)</f>
        <v>20</v>
      </c>
      <c r="N38" s="17">
        <f>B38*(CEILING($B$1-1+C38+G38-1,$B$1))*(CEILING($D$1-1+D38+I38-1,$D$1))+IF(E38+F38, 1, 0)*B38*(CEILING($B$1-1+E38+G38-1,$B$1))*(CEILING($D$1-1+F38+I38-1,$D$1))</f>
        <v>800</v>
      </c>
      <c r="O38" s="1">
        <f>B38*(CEILING($B$1-1+C38+2*H38-2,$B$1))*(CEILING($D$1-1+D38/2+J38-1,$D$1))+IF(E38+F38, 1, 0)*B38*(CEILING($B$1-1+E38+2*H38-2,$B$1))*(CEILING($D$1-1+F38/2+J38-1,$D$1))</f>
        <v>480</v>
      </c>
      <c r="P38" s="15">
        <f>K38*(CEILING($B$1-1+MAX(C38,D38),$B$1))*(CEILING($D$1-1+MAX(C38,D38),$D$1))</f>
        <v>0</v>
      </c>
      <c r="R38" s="12">
        <f>MAX(M38:M41)</f>
        <v>20</v>
      </c>
      <c r="S38" s="38">
        <f>R38/$R$5</f>
        <v>1</v>
      </c>
    </row>
    <row r="39" spans="1:19" x14ac:dyDescent="0.3">
      <c r="A39" s="13" t="s">
        <v>5</v>
      </c>
      <c r="B39" s="16">
        <f t="shared" ref="B39:B41" si="13">IF($A39="Uni",1,2)</f>
        <v>2</v>
      </c>
      <c r="C39" s="17">
        <v>16</v>
      </c>
      <c r="D39" s="18">
        <v>16</v>
      </c>
      <c r="E39" s="22">
        <v>0</v>
      </c>
      <c r="F39" s="18">
        <v>0</v>
      </c>
      <c r="G39" s="22">
        <f>G38</f>
        <v>8</v>
      </c>
      <c r="H39" s="17">
        <f>H38</f>
        <v>4</v>
      </c>
      <c r="I39" s="22">
        <f>I38</f>
        <v>8</v>
      </c>
      <c r="J39" s="18">
        <f>J38</f>
        <v>4</v>
      </c>
      <c r="K39" s="32">
        <v>1</v>
      </c>
      <c r="L39" s="35">
        <v>1</v>
      </c>
      <c r="M39" s="23">
        <f t="shared" ref="M39:M41" si="14">L39*(N39+O39+P39)/MAX(C39,D39)/MAX(C39,D39)</f>
        <v>11.1875</v>
      </c>
      <c r="N39" s="17">
        <f t="shared" ref="N39:N41" si="15">B39*(CEILING($B$1-1+C39+G39-1,$B$1))*(CEILING($D$1-1+D39+I39-1,$D$1))+IF(E39+F39, 1, 0)*B39*(CEILING($B$1-1+E39+G39-1,$B$1))*(CEILING($D$1-1+F39+I39-1,$D$1))</f>
        <v>1568</v>
      </c>
      <c r="O39" s="17">
        <f t="shared" ref="O39:O41" si="16">B39*(CEILING($B$1-1+C39+2*H39-2,$B$1))*(CEILING($D$1-1+D39/2+J39-1,$D$1))+IF(E39+F39, 1, 0)*B39*(CEILING($B$1-1+E39+2*H39-2,$B$1))*(CEILING($D$1-1+F39/2+J39-1,$D$1))</f>
        <v>896</v>
      </c>
      <c r="P39" s="18">
        <f t="shared" ref="P39:P41" si="17">K39*(CEILING($B$1-1+MAX(C39,D39),$B$1))*(CEILING($D$1-1+MAX(C39,D39),$D$1))</f>
        <v>400</v>
      </c>
    </row>
    <row r="40" spans="1:19" x14ac:dyDescent="0.3">
      <c r="A40" s="13" t="s">
        <v>7</v>
      </c>
      <c r="B40" s="16">
        <f t="shared" si="13"/>
        <v>2</v>
      </c>
      <c r="C40" s="17">
        <v>32</v>
      </c>
      <c r="D40" s="18">
        <v>32</v>
      </c>
      <c r="E40" s="22">
        <v>0</v>
      </c>
      <c r="F40" s="18">
        <v>0</v>
      </c>
      <c r="G40" s="22">
        <f>G39</f>
        <v>8</v>
      </c>
      <c r="H40" s="17">
        <f t="shared" ref="H40:J41" si="18">H39</f>
        <v>4</v>
      </c>
      <c r="I40" s="22">
        <f t="shared" si="18"/>
        <v>8</v>
      </c>
      <c r="J40" s="18">
        <f t="shared" si="18"/>
        <v>4</v>
      </c>
      <c r="K40" s="32">
        <v>1</v>
      </c>
      <c r="L40" s="35">
        <v>1</v>
      </c>
      <c r="M40" s="23">
        <f t="shared" si="14"/>
        <v>7.109375</v>
      </c>
      <c r="N40" s="17">
        <f t="shared" si="15"/>
        <v>3872</v>
      </c>
      <c r="O40" s="17">
        <f t="shared" si="16"/>
        <v>2112</v>
      </c>
      <c r="P40" s="18">
        <f t="shared" si="17"/>
        <v>1296</v>
      </c>
    </row>
    <row r="41" spans="1:19" ht="14.25" thickBot="1" x14ac:dyDescent="0.35">
      <c r="A41" s="7" t="s">
        <v>7</v>
      </c>
      <c r="B41" s="6">
        <f t="shared" si="13"/>
        <v>2</v>
      </c>
      <c r="C41" s="5">
        <v>64</v>
      </c>
      <c r="D41" s="4">
        <v>64</v>
      </c>
      <c r="E41" s="20">
        <v>0</v>
      </c>
      <c r="F41" s="4">
        <v>0</v>
      </c>
      <c r="G41" s="20">
        <f>G40</f>
        <v>8</v>
      </c>
      <c r="H41" s="5">
        <f t="shared" si="18"/>
        <v>4</v>
      </c>
      <c r="I41" s="20">
        <f t="shared" si="18"/>
        <v>8</v>
      </c>
      <c r="J41" s="4">
        <f t="shared" si="18"/>
        <v>4</v>
      </c>
      <c r="K41" s="33">
        <v>1</v>
      </c>
      <c r="L41" s="36">
        <v>1</v>
      </c>
      <c r="M41" s="24">
        <f t="shared" si="14"/>
        <v>5.43359375</v>
      </c>
      <c r="N41" s="5">
        <f t="shared" si="15"/>
        <v>11552</v>
      </c>
      <c r="O41" s="5">
        <f t="shared" si="16"/>
        <v>6080</v>
      </c>
      <c r="P41" s="4">
        <f t="shared" si="17"/>
        <v>4624</v>
      </c>
    </row>
    <row r="42" spans="1:19" ht="14.25" thickBot="1" x14ac:dyDescent="0.35"/>
    <row r="43" spans="1:19" x14ac:dyDescent="0.3">
      <c r="A43" s="60" t="s">
        <v>37</v>
      </c>
      <c r="B43" s="61"/>
      <c r="C43" s="61"/>
      <c r="D43" s="62"/>
      <c r="E43" s="19" t="s">
        <v>6</v>
      </c>
      <c r="F43" s="8"/>
      <c r="G43" s="19"/>
      <c r="H43" s="8"/>
      <c r="I43" s="9"/>
      <c r="J43" s="9"/>
      <c r="K43" s="25"/>
      <c r="L43" s="19"/>
      <c r="M43" s="19" t="s">
        <v>9</v>
      </c>
      <c r="N43" s="9" t="s">
        <v>10</v>
      </c>
      <c r="O43" s="9" t="s">
        <v>11</v>
      </c>
      <c r="P43" s="8" t="s">
        <v>13</v>
      </c>
    </row>
    <row r="44" spans="1:19" ht="14.25" thickBot="1" x14ac:dyDescent="0.35">
      <c r="A44" s="7" t="s">
        <v>0</v>
      </c>
      <c r="B44" s="6"/>
      <c r="C44" s="5" t="s">
        <v>1</v>
      </c>
      <c r="D44" s="4" t="s">
        <v>35</v>
      </c>
      <c r="E44" s="20" t="s">
        <v>1</v>
      </c>
      <c r="F44" s="4" t="s">
        <v>35</v>
      </c>
      <c r="G44" s="20" t="s">
        <v>16</v>
      </c>
      <c r="H44" s="4" t="s">
        <v>18</v>
      </c>
      <c r="I44" s="20" t="s">
        <v>19</v>
      </c>
      <c r="J44" s="4" t="s">
        <v>17</v>
      </c>
      <c r="K44" s="26" t="s">
        <v>20</v>
      </c>
      <c r="L44" s="20" t="s">
        <v>24</v>
      </c>
      <c r="M44" s="20" t="s">
        <v>12</v>
      </c>
      <c r="N44" s="5" t="s">
        <v>12</v>
      </c>
      <c r="O44" s="5" t="s">
        <v>12</v>
      </c>
      <c r="P44" s="4" t="s">
        <v>14</v>
      </c>
      <c r="R44" s="10" t="s">
        <v>25</v>
      </c>
      <c r="S44" s="14" t="s">
        <v>26</v>
      </c>
    </row>
    <row r="45" spans="1:19" x14ac:dyDescent="0.3">
      <c r="A45" s="13" t="s">
        <v>5</v>
      </c>
      <c r="B45" s="16">
        <f t="shared" ref="B45:B48" si="19">IF($A45="Uni",1,2)</f>
        <v>2</v>
      </c>
      <c r="C45" s="17">
        <v>8</v>
      </c>
      <c r="D45" s="18">
        <v>8</v>
      </c>
      <c r="E45" s="22">
        <v>0</v>
      </c>
      <c r="F45" s="18">
        <v>0</v>
      </c>
      <c r="G45" s="21">
        <v>2</v>
      </c>
      <c r="H45" s="1">
        <v>2</v>
      </c>
      <c r="I45" s="21">
        <v>2</v>
      </c>
      <c r="J45" s="15">
        <v>2</v>
      </c>
      <c r="K45" s="32">
        <v>0</v>
      </c>
      <c r="L45" s="34">
        <v>1</v>
      </c>
      <c r="M45" s="29">
        <f>L45*(N45*5/2+1*O45+P45)/MAX(C45,D45)/MAX(C45,D45)</f>
        <v>15.25</v>
      </c>
      <c r="N45" s="17">
        <f>B45*(CEILING($B$1-1+C45+G45-1,$B$1))*(CEILING($D$1-1+D45+I45-1,$D$1))+IF(E45+F45, 1, 0)*B45*(CEILING($B$1-1+E45+G45-1,$B$1))*(CEILING($D$1-1+F45+I45-1,$D$1))</f>
        <v>288</v>
      </c>
      <c r="O45" s="1">
        <f>B45*(CEILING($B$1-1+C45+2*H45-2,$B$1))*(CEILING($D$1-1+D45/2+J45-1,$D$1))+IF(E45+F45, 1, 0)*B45*(CEILING($B$1-1+E45+2*H45-2,$B$1))*(CEILING($D$1-1+F45/2+J45-1,$D$1))</f>
        <v>256</v>
      </c>
      <c r="P45" s="15">
        <f>K45*(CEILING($B$1-1+MAX(C45,D45),$B$1))*(CEILING($D$1-1+MAX(C45,D45),$D$1))</f>
        <v>0</v>
      </c>
      <c r="R45" s="12">
        <f>MAX(M45:M48)</f>
        <v>15.25</v>
      </c>
      <c r="S45" s="38">
        <f>R45/$R$5</f>
        <v>0.76249999999999996</v>
      </c>
    </row>
    <row r="46" spans="1:19" x14ac:dyDescent="0.3">
      <c r="A46" s="13" t="s">
        <v>5</v>
      </c>
      <c r="B46" s="16">
        <f t="shared" si="19"/>
        <v>2</v>
      </c>
      <c r="C46" s="17">
        <v>16</v>
      </c>
      <c r="D46" s="18">
        <v>16</v>
      </c>
      <c r="E46" s="22">
        <v>0</v>
      </c>
      <c r="F46" s="18">
        <v>0</v>
      </c>
      <c r="G46" s="22">
        <f>G45</f>
        <v>2</v>
      </c>
      <c r="H46" s="17">
        <f>H45</f>
        <v>2</v>
      </c>
      <c r="I46" s="22">
        <f>I45</f>
        <v>2</v>
      </c>
      <c r="J46" s="18">
        <f>J45</f>
        <v>2</v>
      </c>
      <c r="K46" s="32">
        <v>1</v>
      </c>
      <c r="L46" s="35">
        <v>1</v>
      </c>
      <c r="M46" s="23">
        <f>L46*(N46*5/2+O46*5/2+P46)/MAX(C46,D46)/MAX(C46,D46)</f>
        <v>15</v>
      </c>
      <c r="N46" s="17">
        <f t="shared" ref="N46:N48" si="20">B46*(CEILING($B$1-1+C46+G46-1,$B$1))*(CEILING($D$1-1+D46+I46-1,$D$1))+IF(E46+F46, 1, 0)*B46*(CEILING($B$1-1+E46+G46-1,$B$1))*(CEILING($D$1-1+F46+I46-1,$D$1))</f>
        <v>800</v>
      </c>
      <c r="O46" s="17">
        <f t="shared" ref="O46:O48" si="21">B46*(CEILING($B$1-1+C46+2*H46-2,$B$1))*(CEILING($D$1-1+D46/2+J46-1,$D$1))+IF(E46+F46, 1, 0)*B46*(CEILING($B$1-1+E46+2*H46-2,$B$1))*(CEILING($D$1-1+F46/2+J46-1,$D$1))</f>
        <v>576</v>
      </c>
      <c r="P46" s="18">
        <f t="shared" ref="P46:P48" si="22">K46*(CEILING($B$1-1+MAX(C46,D46),$B$1))*(CEILING($D$1-1+MAX(C46,D46),$D$1))</f>
        <v>400</v>
      </c>
    </row>
    <row r="47" spans="1:19" x14ac:dyDescent="0.3">
      <c r="A47" s="13" t="s">
        <v>7</v>
      </c>
      <c r="B47" s="16">
        <f t="shared" si="19"/>
        <v>2</v>
      </c>
      <c r="C47" s="17">
        <v>32</v>
      </c>
      <c r="D47" s="18">
        <v>32</v>
      </c>
      <c r="E47" s="22">
        <v>0</v>
      </c>
      <c r="F47" s="18">
        <v>0</v>
      </c>
      <c r="G47" s="22">
        <f>G46</f>
        <v>2</v>
      </c>
      <c r="H47" s="17">
        <f t="shared" ref="H47:J48" si="23">H46</f>
        <v>2</v>
      </c>
      <c r="I47" s="22">
        <f t="shared" si="23"/>
        <v>2</v>
      </c>
      <c r="J47" s="18">
        <f t="shared" si="23"/>
        <v>2</v>
      </c>
      <c r="K47" s="32">
        <v>1</v>
      </c>
      <c r="L47" s="35">
        <v>1</v>
      </c>
      <c r="M47" s="23">
        <f>L47*(N47*5/2+O47*5/2+P47)/MAX(C47,D47)/MAX(C47,D47)</f>
        <v>11.5</v>
      </c>
      <c r="N47" s="17">
        <f t="shared" si="20"/>
        <v>2592</v>
      </c>
      <c r="O47" s="17">
        <f t="shared" si="21"/>
        <v>1600</v>
      </c>
      <c r="P47" s="18">
        <f t="shared" si="22"/>
        <v>1296</v>
      </c>
    </row>
    <row r="48" spans="1:19" ht="14.25" thickBot="1" x14ac:dyDescent="0.35">
      <c r="A48" s="7" t="s">
        <v>7</v>
      </c>
      <c r="B48" s="6">
        <f t="shared" si="19"/>
        <v>2</v>
      </c>
      <c r="C48" s="5">
        <v>64</v>
      </c>
      <c r="D48" s="4">
        <v>64</v>
      </c>
      <c r="E48" s="20">
        <v>0</v>
      </c>
      <c r="F48" s="4">
        <v>0</v>
      </c>
      <c r="G48" s="20">
        <f>G47</f>
        <v>2</v>
      </c>
      <c r="H48" s="5">
        <f t="shared" si="23"/>
        <v>2</v>
      </c>
      <c r="I48" s="20">
        <f t="shared" si="23"/>
        <v>2</v>
      </c>
      <c r="J48" s="4">
        <f t="shared" si="23"/>
        <v>2</v>
      </c>
      <c r="K48" s="33">
        <v>1</v>
      </c>
      <c r="L48" s="36">
        <v>1</v>
      </c>
      <c r="M48" s="24">
        <f>L48*(N48*5/2+O48*5/2+P48)/MAX(C48,D48)/MAX(C48,D48)</f>
        <v>9.9375</v>
      </c>
      <c r="N48" s="5">
        <f t="shared" si="20"/>
        <v>9248</v>
      </c>
      <c r="O48" s="5">
        <f t="shared" si="21"/>
        <v>5184</v>
      </c>
      <c r="P48" s="4">
        <f t="shared" si="22"/>
        <v>4624</v>
      </c>
    </row>
  </sheetData>
  <mergeCells count="5">
    <mergeCell ref="A3:D3"/>
    <mergeCell ref="A24:D24"/>
    <mergeCell ref="A29:D29"/>
    <mergeCell ref="A36:D36"/>
    <mergeCell ref="A43:D43"/>
  </mergeCells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zoomScale="90" zoomScaleNormal="90" workbookViewId="0">
      <selection activeCell="A3" sqref="A3:D3"/>
    </sheetView>
  </sheetViews>
  <sheetFormatPr defaultRowHeight="13.5" x14ac:dyDescent="0.3"/>
  <cols>
    <col min="1" max="1" width="7.75" style="14" bestFit="1" customWidth="1"/>
    <col min="2" max="2" width="2.625" style="14" bestFit="1" customWidth="1"/>
    <col min="3" max="3" width="7.625" style="14" bestFit="1" customWidth="1"/>
    <col min="4" max="4" width="5.875" style="14" bestFit="1" customWidth="1"/>
    <col min="5" max="10" width="9" style="14"/>
    <col min="11" max="11" width="16.625" style="14" bestFit="1" customWidth="1"/>
    <col min="12" max="12" width="7.375" style="14" bestFit="1" customWidth="1"/>
    <col min="13" max="17" width="9" style="14"/>
    <col min="18" max="18" width="9.5" style="14" bestFit="1" customWidth="1"/>
    <col min="19" max="19" width="20.375" style="14" bestFit="1" customWidth="1"/>
    <col min="20" max="16384" width="9" style="14"/>
  </cols>
  <sheetData>
    <row r="1" spans="1:19" x14ac:dyDescent="0.3">
      <c r="A1" s="11" t="s">
        <v>2</v>
      </c>
      <c r="B1" s="11">
        <v>8</v>
      </c>
      <c r="C1" s="11" t="s">
        <v>3</v>
      </c>
      <c r="D1" s="11">
        <v>2</v>
      </c>
    </row>
    <row r="2" spans="1:19" ht="14.25" thickBot="1" x14ac:dyDescent="0.35"/>
    <row r="3" spans="1:19" x14ac:dyDescent="0.3">
      <c r="A3" s="60" t="s">
        <v>15</v>
      </c>
      <c r="B3" s="61"/>
      <c r="C3" s="61"/>
      <c r="D3" s="62"/>
      <c r="E3" s="19" t="s">
        <v>6</v>
      </c>
      <c r="F3" s="8"/>
      <c r="G3" s="19"/>
      <c r="H3" s="8"/>
      <c r="I3" s="9"/>
      <c r="J3" s="9"/>
      <c r="K3" s="25"/>
      <c r="L3" s="19"/>
      <c r="M3" s="19" t="s">
        <v>9</v>
      </c>
      <c r="N3" s="9" t="s">
        <v>10</v>
      </c>
      <c r="O3" s="9" t="s">
        <v>11</v>
      </c>
      <c r="P3" s="8" t="s">
        <v>13</v>
      </c>
    </row>
    <row r="4" spans="1:19" ht="14.25" thickBot="1" x14ac:dyDescent="0.35">
      <c r="A4" s="7" t="s">
        <v>0</v>
      </c>
      <c r="B4" s="6"/>
      <c r="C4" s="5" t="s">
        <v>1</v>
      </c>
      <c r="D4" s="4" t="s">
        <v>35</v>
      </c>
      <c r="E4" s="20" t="s">
        <v>1</v>
      </c>
      <c r="F4" s="4" t="s">
        <v>35</v>
      </c>
      <c r="G4" s="20" t="s">
        <v>16</v>
      </c>
      <c r="H4" s="4" t="s">
        <v>18</v>
      </c>
      <c r="I4" s="20" t="s">
        <v>19</v>
      </c>
      <c r="J4" s="4" t="s">
        <v>17</v>
      </c>
      <c r="K4" s="26" t="s">
        <v>20</v>
      </c>
      <c r="L4" s="20" t="s">
        <v>24</v>
      </c>
      <c r="M4" s="20" t="s">
        <v>12</v>
      </c>
      <c r="N4" s="5" t="s">
        <v>12</v>
      </c>
      <c r="O4" s="5" t="s">
        <v>12</v>
      </c>
      <c r="P4" s="4" t="s">
        <v>14</v>
      </c>
      <c r="R4" s="10" t="s">
        <v>25</v>
      </c>
      <c r="S4" s="14" t="s">
        <v>26</v>
      </c>
    </row>
    <row r="5" spans="1:19" x14ac:dyDescent="0.3">
      <c r="A5" s="3" t="s">
        <v>4</v>
      </c>
      <c r="B5" s="2">
        <f>IF($A5="Uni",1,2)</f>
        <v>1</v>
      </c>
      <c r="C5" s="1">
        <v>4</v>
      </c>
      <c r="D5" s="15">
        <v>8</v>
      </c>
      <c r="E5" s="21">
        <v>4</v>
      </c>
      <c r="F5" s="15">
        <v>8</v>
      </c>
      <c r="G5" s="22">
        <v>8</v>
      </c>
      <c r="H5" s="18">
        <v>4</v>
      </c>
      <c r="I5" s="22">
        <v>8</v>
      </c>
      <c r="J5" s="18">
        <v>4</v>
      </c>
      <c r="K5" s="30">
        <v>0</v>
      </c>
      <c r="L5" s="34">
        <v>1</v>
      </c>
      <c r="M5" s="29">
        <f>L5*(N5+O5+P5)/MAX(C5,D5)/MAX(C5,D5)</f>
        <v>18</v>
      </c>
      <c r="N5" s="17">
        <f>B5*(CEILING($B$1-1+C5+G5-1,$B$1))*(CEILING($D$1-1+D5+I5-1,$D$1))+IF(E5+F5, 1, 0)*B5*(CEILING($B$1-1+E5+G5-1,$B$1))*(CEILING($D$1-1+F5+I5-1,$D$1))</f>
        <v>768</v>
      </c>
      <c r="O5" s="1">
        <f>B5*(CEILING($B$1-1+C5+2*H5-2,$B$1))*(CEILING($D$1-1+D5/2+J5-1,$D$1))+IF(E5+F5, 1, 0)*B5*(CEILING($B$1-1+E5+2*H5-2,$B$1))*(CEILING($D$1-1+F5/2+J5-1,$D$1))</f>
        <v>384</v>
      </c>
      <c r="P5" s="15">
        <f>K5*(CEILING($B$1-1+MAX(C5,D5),$B$1))*(CEILING($D$1-1+MAX(C5,D5),$D$1))</f>
        <v>0</v>
      </c>
      <c r="R5" s="12">
        <f>MAX(M5:M22)</f>
        <v>18</v>
      </c>
      <c r="S5" s="38">
        <f>R5/$R$5</f>
        <v>1</v>
      </c>
    </row>
    <row r="6" spans="1:19" x14ac:dyDescent="0.3">
      <c r="A6" s="13" t="s">
        <v>4</v>
      </c>
      <c r="B6" s="16">
        <f t="shared" ref="B6:B22" si="0">IF($A6="Uni",1,2)</f>
        <v>1</v>
      </c>
      <c r="C6" s="17">
        <v>8</v>
      </c>
      <c r="D6" s="18">
        <v>4</v>
      </c>
      <c r="E6" s="22">
        <v>8</v>
      </c>
      <c r="F6" s="18">
        <v>4</v>
      </c>
      <c r="G6" s="22">
        <f>G5</f>
        <v>8</v>
      </c>
      <c r="H6" s="18">
        <f>H5</f>
        <v>4</v>
      </c>
      <c r="I6" s="22">
        <f>I5</f>
        <v>8</v>
      </c>
      <c r="J6" s="18">
        <f>J5</f>
        <v>4</v>
      </c>
      <c r="K6" s="27">
        <f>K5</f>
        <v>0</v>
      </c>
      <c r="L6" s="35">
        <v>1</v>
      </c>
      <c r="M6" s="23">
        <f t="shared" ref="M6:M22" si="1">L6*(N6+O6+P6)/MAX(C6,D6)/MAX(C6,D6)</f>
        <v>13.5</v>
      </c>
      <c r="N6" s="17">
        <f t="shared" ref="N6:N22" si="2">B6*(CEILING($B$1-1+C6+G6-1,$B$1))*(CEILING($D$1-1+D6+I6-1,$D$1))+IF(E6+F6, 1, 0)*B6*(CEILING($B$1-1+E6+G6-1,$B$1))*(CEILING($D$1-1+F6+I6-1,$D$1))</f>
        <v>576</v>
      </c>
      <c r="O6" s="17">
        <f t="shared" ref="O6:O22" si="3">B6*(CEILING($B$1-1+C6+2*H6-2,$B$1))*(CEILING($D$1-1+D6/2+J6-1,$D$1))+IF(E6+F6, 1, 0)*B6*(CEILING($B$1-1+E6+2*H6-2,$B$1))*(CEILING($D$1-1+F6/2+J6-1,$D$1))</f>
        <v>288</v>
      </c>
      <c r="P6" s="18">
        <f t="shared" ref="P6:P22" si="4">K6*(CEILING($B$1-1+MAX(C6,D6),$B$1))*(CEILING($D$1-1+MAX(C6,D6),$D$1))</f>
        <v>0</v>
      </c>
    </row>
    <row r="7" spans="1:19" x14ac:dyDescent="0.3">
      <c r="A7" s="13" t="s">
        <v>5</v>
      </c>
      <c r="B7" s="16">
        <f t="shared" si="0"/>
        <v>2</v>
      </c>
      <c r="C7" s="17">
        <v>8</v>
      </c>
      <c r="D7" s="18">
        <v>8</v>
      </c>
      <c r="E7" s="22">
        <v>0</v>
      </c>
      <c r="F7" s="18">
        <v>0</v>
      </c>
      <c r="G7" s="22">
        <f t="shared" ref="G7:K22" si="5">G6</f>
        <v>8</v>
      </c>
      <c r="H7" s="18">
        <f t="shared" si="5"/>
        <v>4</v>
      </c>
      <c r="I7" s="22">
        <f t="shared" si="5"/>
        <v>8</v>
      </c>
      <c r="J7" s="18">
        <f t="shared" si="5"/>
        <v>4</v>
      </c>
      <c r="K7" s="27">
        <f t="shared" si="5"/>
        <v>0</v>
      </c>
      <c r="L7" s="35">
        <v>1</v>
      </c>
      <c r="M7" s="23">
        <f t="shared" si="1"/>
        <v>18</v>
      </c>
      <c r="N7" s="17">
        <f>B7*(CEILING($B$1-1+C7+G7-1,$B$1))*(CEILING($D$1-1+D7+I7-1,$D$1))+IF(E7+F7, 1, 0)*B7*(CEILING($B$1-1+E7+G7-1,$B$1))*(CEILING($D$1-1+F7+I7-1,$D$1))</f>
        <v>768</v>
      </c>
      <c r="O7" s="17">
        <f t="shared" si="3"/>
        <v>384</v>
      </c>
      <c r="P7" s="18">
        <f t="shared" si="4"/>
        <v>0</v>
      </c>
    </row>
    <row r="8" spans="1:19" x14ac:dyDescent="0.3">
      <c r="A8" s="13" t="s">
        <v>5</v>
      </c>
      <c r="B8" s="16">
        <f t="shared" si="0"/>
        <v>2</v>
      </c>
      <c r="C8" s="17">
        <v>4</v>
      </c>
      <c r="D8" s="18">
        <v>16</v>
      </c>
      <c r="E8" s="22">
        <v>12</v>
      </c>
      <c r="F8" s="18">
        <v>16</v>
      </c>
      <c r="G8" s="22">
        <f t="shared" si="5"/>
        <v>8</v>
      </c>
      <c r="H8" s="18">
        <f t="shared" si="5"/>
        <v>4</v>
      </c>
      <c r="I8" s="22">
        <f t="shared" si="5"/>
        <v>8</v>
      </c>
      <c r="J8" s="18">
        <f t="shared" si="5"/>
        <v>4</v>
      </c>
      <c r="K8" s="27">
        <f t="shared" si="5"/>
        <v>0</v>
      </c>
      <c r="L8" s="35">
        <v>1</v>
      </c>
      <c r="M8" s="23">
        <f t="shared" si="1"/>
        <v>15.75</v>
      </c>
      <c r="N8" s="17">
        <f t="shared" si="2"/>
        <v>2688</v>
      </c>
      <c r="O8" s="17">
        <f t="shared" si="3"/>
        <v>1344</v>
      </c>
      <c r="P8" s="18">
        <f t="shared" si="4"/>
        <v>0</v>
      </c>
    </row>
    <row r="9" spans="1:19" x14ac:dyDescent="0.3">
      <c r="A9" s="13" t="s">
        <v>5</v>
      </c>
      <c r="B9" s="16">
        <f t="shared" si="0"/>
        <v>2</v>
      </c>
      <c r="C9" s="17">
        <v>16</v>
      </c>
      <c r="D9" s="18">
        <v>4</v>
      </c>
      <c r="E9" s="22">
        <v>16</v>
      </c>
      <c r="F9" s="18">
        <v>12</v>
      </c>
      <c r="G9" s="22">
        <f t="shared" si="5"/>
        <v>8</v>
      </c>
      <c r="H9" s="18">
        <f t="shared" si="5"/>
        <v>4</v>
      </c>
      <c r="I9" s="22">
        <f t="shared" si="5"/>
        <v>8</v>
      </c>
      <c r="J9" s="18">
        <f t="shared" si="5"/>
        <v>4</v>
      </c>
      <c r="K9" s="27">
        <f t="shared" si="5"/>
        <v>0</v>
      </c>
      <c r="L9" s="35">
        <v>1</v>
      </c>
      <c r="M9" s="23">
        <f t="shared" si="1"/>
        <v>12</v>
      </c>
      <c r="N9" s="17">
        <f t="shared" si="2"/>
        <v>2048</v>
      </c>
      <c r="O9" s="17">
        <f t="shared" si="3"/>
        <v>1024</v>
      </c>
      <c r="P9" s="18">
        <f t="shared" si="4"/>
        <v>0</v>
      </c>
    </row>
    <row r="10" spans="1:19" x14ac:dyDescent="0.3">
      <c r="A10" s="13" t="s">
        <v>5</v>
      </c>
      <c r="B10" s="16">
        <f t="shared" si="0"/>
        <v>2</v>
      </c>
      <c r="C10" s="17">
        <v>8</v>
      </c>
      <c r="D10" s="18">
        <v>16</v>
      </c>
      <c r="E10" s="22">
        <v>8</v>
      </c>
      <c r="F10" s="18">
        <v>16</v>
      </c>
      <c r="G10" s="22">
        <f t="shared" si="5"/>
        <v>8</v>
      </c>
      <c r="H10" s="18">
        <f t="shared" si="5"/>
        <v>4</v>
      </c>
      <c r="I10" s="22">
        <f t="shared" si="5"/>
        <v>8</v>
      </c>
      <c r="J10" s="18">
        <f t="shared" si="5"/>
        <v>4</v>
      </c>
      <c r="K10" s="27">
        <f t="shared" si="5"/>
        <v>0</v>
      </c>
      <c r="L10" s="35">
        <v>1</v>
      </c>
      <c r="M10" s="23">
        <f t="shared" si="1"/>
        <v>13.5</v>
      </c>
      <c r="N10" s="17">
        <f t="shared" si="2"/>
        <v>2304</v>
      </c>
      <c r="O10" s="17">
        <f t="shared" si="3"/>
        <v>1152</v>
      </c>
      <c r="P10" s="18">
        <f t="shared" si="4"/>
        <v>0</v>
      </c>
    </row>
    <row r="11" spans="1:19" x14ac:dyDescent="0.3">
      <c r="A11" s="13" t="s">
        <v>5</v>
      </c>
      <c r="B11" s="16">
        <f t="shared" si="0"/>
        <v>2</v>
      </c>
      <c r="C11" s="17">
        <v>16</v>
      </c>
      <c r="D11" s="18">
        <v>8</v>
      </c>
      <c r="E11" s="22">
        <v>16</v>
      </c>
      <c r="F11" s="18">
        <v>8</v>
      </c>
      <c r="G11" s="22">
        <f t="shared" si="5"/>
        <v>8</v>
      </c>
      <c r="H11" s="18">
        <f t="shared" si="5"/>
        <v>4</v>
      </c>
      <c r="I11" s="22">
        <f t="shared" si="5"/>
        <v>8</v>
      </c>
      <c r="J11" s="18">
        <f t="shared" si="5"/>
        <v>4</v>
      </c>
      <c r="K11" s="27">
        <f t="shared" si="5"/>
        <v>0</v>
      </c>
      <c r="L11" s="35">
        <v>1</v>
      </c>
      <c r="M11" s="23">
        <f t="shared" si="1"/>
        <v>12</v>
      </c>
      <c r="N11" s="17">
        <f t="shared" si="2"/>
        <v>2048</v>
      </c>
      <c r="O11" s="17">
        <f t="shared" si="3"/>
        <v>1024</v>
      </c>
      <c r="P11" s="18">
        <f t="shared" si="4"/>
        <v>0</v>
      </c>
    </row>
    <row r="12" spans="1:19" x14ac:dyDescent="0.3">
      <c r="A12" s="13" t="s">
        <v>5</v>
      </c>
      <c r="B12" s="16">
        <f t="shared" si="0"/>
        <v>2</v>
      </c>
      <c r="C12" s="17">
        <v>16</v>
      </c>
      <c r="D12" s="18">
        <v>16</v>
      </c>
      <c r="E12" s="22">
        <v>0</v>
      </c>
      <c r="F12" s="18">
        <v>0</v>
      </c>
      <c r="G12" s="22">
        <f t="shared" si="5"/>
        <v>8</v>
      </c>
      <c r="H12" s="18">
        <f t="shared" si="5"/>
        <v>4</v>
      </c>
      <c r="I12" s="22">
        <f t="shared" si="5"/>
        <v>8</v>
      </c>
      <c r="J12" s="18">
        <f t="shared" si="5"/>
        <v>4</v>
      </c>
      <c r="K12" s="27">
        <f t="shared" si="5"/>
        <v>0</v>
      </c>
      <c r="L12" s="35">
        <v>1</v>
      </c>
      <c r="M12" s="23">
        <f t="shared" si="1"/>
        <v>9</v>
      </c>
      <c r="N12" s="17">
        <f t="shared" si="2"/>
        <v>1536</v>
      </c>
      <c r="O12" s="17">
        <f t="shared" si="3"/>
        <v>768</v>
      </c>
      <c r="P12" s="18">
        <f t="shared" si="4"/>
        <v>0</v>
      </c>
    </row>
    <row r="13" spans="1:19" x14ac:dyDescent="0.3">
      <c r="A13" s="13" t="s">
        <v>5</v>
      </c>
      <c r="B13" s="16">
        <f t="shared" si="0"/>
        <v>2</v>
      </c>
      <c r="C13" s="17">
        <v>8</v>
      </c>
      <c r="D13" s="18">
        <v>32</v>
      </c>
      <c r="E13" s="22">
        <v>24</v>
      </c>
      <c r="F13" s="18">
        <v>32</v>
      </c>
      <c r="G13" s="22">
        <f t="shared" si="5"/>
        <v>8</v>
      </c>
      <c r="H13" s="18">
        <f t="shared" si="5"/>
        <v>4</v>
      </c>
      <c r="I13" s="22">
        <f t="shared" si="5"/>
        <v>8</v>
      </c>
      <c r="J13" s="18">
        <f t="shared" si="5"/>
        <v>4</v>
      </c>
      <c r="K13" s="27">
        <f t="shared" si="5"/>
        <v>0</v>
      </c>
      <c r="L13" s="35">
        <v>1</v>
      </c>
      <c r="M13" s="23">
        <f t="shared" si="1"/>
        <v>7.5</v>
      </c>
      <c r="N13" s="17">
        <f t="shared" si="2"/>
        <v>5120</v>
      </c>
      <c r="O13" s="17">
        <f t="shared" si="3"/>
        <v>2560</v>
      </c>
      <c r="P13" s="18">
        <f t="shared" si="4"/>
        <v>0</v>
      </c>
    </row>
    <row r="14" spans="1:19" x14ac:dyDescent="0.3">
      <c r="A14" s="13" t="s">
        <v>7</v>
      </c>
      <c r="B14" s="16">
        <f t="shared" si="0"/>
        <v>2</v>
      </c>
      <c r="C14" s="17">
        <v>32</v>
      </c>
      <c r="D14" s="18">
        <v>8</v>
      </c>
      <c r="E14" s="22">
        <v>32</v>
      </c>
      <c r="F14" s="18">
        <v>24</v>
      </c>
      <c r="G14" s="22">
        <f t="shared" si="5"/>
        <v>8</v>
      </c>
      <c r="H14" s="18">
        <f t="shared" si="5"/>
        <v>4</v>
      </c>
      <c r="I14" s="22">
        <f t="shared" si="5"/>
        <v>8</v>
      </c>
      <c r="J14" s="18">
        <f t="shared" si="5"/>
        <v>4</v>
      </c>
      <c r="K14" s="27">
        <f t="shared" si="5"/>
        <v>0</v>
      </c>
      <c r="L14" s="35">
        <v>1</v>
      </c>
      <c r="M14" s="23">
        <f t="shared" si="1"/>
        <v>6.75</v>
      </c>
      <c r="N14" s="17">
        <f t="shared" si="2"/>
        <v>4608</v>
      </c>
      <c r="O14" s="17">
        <f t="shared" si="3"/>
        <v>2304</v>
      </c>
      <c r="P14" s="18">
        <f t="shared" si="4"/>
        <v>0</v>
      </c>
    </row>
    <row r="15" spans="1:19" x14ac:dyDescent="0.3">
      <c r="A15" s="13" t="s">
        <v>7</v>
      </c>
      <c r="B15" s="16">
        <f t="shared" si="0"/>
        <v>2</v>
      </c>
      <c r="C15" s="17">
        <v>16</v>
      </c>
      <c r="D15" s="18">
        <v>32</v>
      </c>
      <c r="E15" s="22">
        <v>16</v>
      </c>
      <c r="F15" s="18">
        <v>32</v>
      </c>
      <c r="G15" s="22">
        <f t="shared" si="5"/>
        <v>8</v>
      </c>
      <c r="H15" s="18">
        <f t="shared" si="5"/>
        <v>4</v>
      </c>
      <c r="I15" s="22">
        <f t="shared" si="5"/>
        <v>8</v>
      </c>
      <c r="J15" s="18">
        <f t="shared" si="5"/>
        <v>4</v>
      </c>
      <c r="K15" s="27">
        <f t="shared" si="5"/>
        <v>0</v>
      </c>
      <c r="L15" s="35">
        <v>1</v>
      </c>
      <c r="M15" s="23">
        <f t="shared" si="1"/>
        <v>7.5</v>
      </c>
      <c r="N15" s="17">
        <f t="shared" si="2"/>
        <v>5120</v>
      </c>
      <c r="O15" s="17">
        <f t="shared" si="3"/>
        <v>2560</v>
      </c>
      <c r="P15" s="18">
        <f t="shared" si="4"/>
        <v>0</v>
      </c>
    </row>
    <row r="16" spans="1:19" x14ac:dyDescent="0.3">
      <c r="A16" s="13" t="s">
        <v>7</v>
      </c>
      <c r="B16" s="16">
        <f t="shared" si="0"/>
        <v>2</v>
      </c>
      <c r="C16" s="17">
        <v>32</v>
      </c>
      <c r="D16" s="18">
        <v>16</v>
      </c>
      <c r="E16" s="22">
        <v>32</v>
      </c>
      <c r="F16" s="18">
        <v>16</v>
      </c>
      <c r="G16" s="22">
        <f t="shared" si="5"/>
        <v>8</v>
      </c>
      <c r="H16" s="18">
        <f t="shared" si="5"/>
        <v>4</v>
      </c>
      <c r="I16" s="22">
        <f t="shared" si="5"/>
        <v>8</v>
      </c>
      <c r="J16" s="18">
        <f t="shared" si="5"/>
        <v>4</v>
      </c>
      <c r="K16" s="27">
        <f t="shared" si="5"/>
        <v>0</v>
      </c>
      <c r="L16" s="35">
        <v>1</v>
      </c>
      <c r="M16" s="23">
        <f t="shared" si="1"/>
        <v>6.75</v>
      </c>
      <c r="N16" s="17">
        <f t="shared" si="2"/>
        <v>4608</v>
      </c>
      <c r="O16" s="17">
        <f t="shared" si="3"/>
        <v>2304</v>
      </c>
      <c r="P16" s="18">
        <f t="shared" si="4"/>
        <v>0</v>
      </c>
    </row>
    <row r="17" spans="1:19" x14ac:dyDescent="0.3">
      <c r="A17" s="13" t="s">
        <v>7</v>
      </c>
      <c r="B17" s="16">
        <f t="shared" si="0"/>
        <v>2</v>
      </c>
      <c r="C17" s="17">
        <v>32</v>
      </c>
      <c r="D17" s="18">
        <v>32</v>
      </c>
      <c r="E17" s="22">
        <v>0</v>
      </c>
      <c r="F17" s="18">
        <v>0</v>
      </c>
      <c r="G17" s="22">
        <f t="shared" si="5"/>
        <v>8</v>
      </c>
      <c r="H17" s="18">
        <f t="shared" si="5"/>
        <v>4</v>
      </c>
      <c r="I17" s="22">
        <f t="shared" si="5"/>
        <v>8</v>
      </c>
      <c r="J17" s="18">
        <f t="shared" si="5"/>
        <v>4</v>
      </c>
      <c r="K17" s="27">
        <f t="shared" si="5"/>
        <v>0</v>
      </c>
      <c r="L17" s="35">
        <v>1</v>
      </c>
      <c r="M17" s="23">
        <f t="shared" si="1"/>
        <v>5.625</v>
      </c>
      <c r="N17" s="17">
        <f t="shared" si="2"/>
        <v>3840</v>
      </c>
      <c r="O17" s="17">
        <f t="shared" si="3"/>
        <v>1920</v>
      </c>
      <c r="P17" s="18">
        <f t="shared" si="4"/>
        <v>0</v>
      </c>
    </row>
    <row r="18" spans="1:19" x14ac:dyDescent="0.3">
      <c r="A18" s="13" t="s">
        <v>7</v>
      </c>
      <c r="B18" s="16">
        <f t="shared" si="0"/>
        <v>2</v>
      </c>
      <c r="C18" s="17">
        <v>16</v>
      </c>
      <c r="D18" s="18">
        <v>64</v>
      </c>
      <c r="E18" s="22">
        <v>48</v>
      </c>
      <c r="F18" s="18">
        <v>64</v>
      </c>
      <c r="G18" s="22">
        <f t="shared" si="5"/>
        <v>8</v>
      </c>
      <c r="H18" s="18">
        <f t="shared" si="5"/>
        <v>4</v>
      </c>
      <c r="I18" s="22">
        <f t="shared" si="5"/>
        <v>8</v>
      </c>
      <c r="J18" s="18">
        <f t="shared" si="5"/>
        <v>4</v>
      </c>
      <c r="K18" s="27">
        <f t="shared" si="5"/>
        <v>0</v>
      </c>
      <c r="L18" s="35">
        <v>1</v>
      </c>
      <c r="M18" s="23">
        <f t="shared" si="1"/>
        <v>5.0625</v>
      </c>
      <c r="N18" s="17">
        <f t="shared" si="2"/>
        <v>13824</v>
      </c>
      <c r="O18" s="17">
        <f t="shared" si="3"/>
        <v>6912</v>
      </c>
      <c r="P18" s="18">
        <f t="shared" si="4"/>
        <v>0</v>
      </c>
    </row>
    <row r="19" spans="1:19" x14ac:dyDescent="0.3">
      <c r="A19" s="13" t="s">
        <v>7</v>
      </c>
      <c r="B19" s="16">
        <f t="shared" si="0"/>
        <v>2</v>
      </c>
      <c r="C19" s="17">
        <v>64</v>
      </c>
      <c r="D19" s="18">
        <v>16</v>
      </c>
      <c r="E19" s="22">
        <v>64</v>
      </c>
      <c r="F19" s="18">
        <v>48</v>
      </c>
      <c r="G19" s="22">
        <f t="shared" si="5"/>
        <v>8</v>
      </c>
      <c r="H19" s="18">
        <f t="shared" si="5"/>
        <v>4</v>
      </c>
      <c r="I19" s="22">
        <f t="shared" si="5"/>
        <v>8</v>
      </c>
      <c r="J19" s="18">
        <f t="shared" si="5"/>
        <v>4</v>
      </c>
      <c r="K19" s="27">
        <f t="shared" si="5"/>
        <v>0</v>
      </c>
      <c r="L19" s="35">
        <v>1</v>
      </c>
      <c r="M19" s="23">
        <f t="shared" si="1"/>
        <v>4.6875</v>
      </c>
      <c r="N19" s="17">
        <f t="shared" si="2"/>
        <v>12800</v>
      </c>
      <c r="O19" s="17">
        <f t="shared" si="3"/>
        <v>6400</v>
      </c>
      <c r="P19" s="18">
        <f t="shared" si="4"/>
        <v>0</v>
      </c>
    </row>
    <row r="20" spans="1:19" x14ac:dyDescent="0.3">
      <c r="A20" s="13" t="s">
        <v>7</v>
      </c>
      <c r="B20" s="16">
        <f t="shared" si="0"/>
        <v>2</v>
      </c>
      <c r="C20" s="17">
        <v>32</v>
      </c>
      <c r="D20" s="18">
        <v>64</v>
      </c>
      <c r="E20" s="22">
        <v>32</v>
      </c>
      <c r="F20" s="18">
        <v>64</v>
      </c>
      <c r="G20" s="22">
        <f t="shared" si="5"/>
        <v>8</v>
      </c>
      <c r="H20" s="18">
        <f t="shared" si="5"/>
        <v>4</v>
      </c>
      <c r="I20" s="22">
        <f t="shared" si="5"/>
        <v>8</v>
      </c>
      <c r="J20" s="18">
        <f t="shared" si="5"/>
        <v>4</v>
      </c>
      <c r="K20" s="27">
        <f t="shared" si="5"/>
        <v>0</v>
      </c>
      <c r="L20" s="35">
        <v>1</v>
      </c>
      <c r="M20" s="23">
        <f t="shared" si="1"/>
        <v>5.0625</v>
      </c>
      <c r="N20" s="17">
        <f t="shared" si="2"/>
        <v>13824</v>
      </c>
      <c r="O20" s="17">
        <f t="shared" si="3"/>
        <v>6912</v>
      </c>
      <c r="P20" s="18">
        <f t="shared" si="4"/>
        <v>0</v>
      </c>
    </row>
    <row r="21" spans="1:19" x14ac:dyDescent="0.3">
      <c r="A21" s="13" t="s">
        <v>7</v>
      </c>
      <c r="B21" s="16">
        <f t="shared" si="0"/>
        <v>2</v>
      </c>
      <c r="C21" s="17">
        <v>64</v>
      </c>
      <c r="D21" s="18">
        <v>32</v>
      </c>
      <c r="E21" s="22">
        <v>64</v>
      </c>
      <c r="F21" s="18">
        <v>32</v>
      </c>
      <c r="G21" s="22">
        <f t="shared" si="5"/>
        <v>8</v>
      </c>
      <c r="H21" s="18">
        <f t="shared" si="5"/>
        <v>4</v>
      </c>
      <c r="I21" s="22">
        <f t="shared" si="5"/>
        <v>8</v>
      </c>
      <c r="J21" s="18">
        <f t="shared" si="5"/>
        <v>4</v>
      </c>
      <c r="K21" s="27">
        <f t="shared" si="5"/>
        <v>0</v>
      </c>
      <c r="L21" s="35">
        <v>1</v>
      </c>
      <c r="M21" s="23">
        <f t="shared" si="1"/>
        <v>4.6875</v>
      </c>
      <c r="N21" s="17">
        <f t="shared" si="2"/>
        <v>12800</v>
      </c>
      <c r="O21" s="17">
        <f t="shared" si="3"/>
        <v>6400</v>
      </c>
      <c r="P21" s="18">
        <f t="shared" si="4"/>
        <v>0</v>
      </c>
    </row>
    <row r="22" spans="1:19" ht="14.25" thickBot="1" x14ac:dyDescent="0.35">
      <c r="A22" s="7" t="s">
        <v>7</v>
      </c>
      <c r="B22" s="6">
        <f t="shared" si="0"/>
        <v>2</v>
      </c>
      <c r="C22" s="5">
        <v>64</v>
      </c>
      <c r="D22" s="4">
        <v>64</v>
      </c>
      <c r="E22" s="20">
        <v>0</v>
      </c>
      <c r="F22" s="4">
        <v>0</v>
      </c>
      <c r="G22" s="20">
        <f t="shared" si="5"/>
        <v>8</v>
      </c>
      <c r="H22" s="4">
        <f t="shared" si="5"/>
        <v>4</v>
      </c>
      <c r="I22" s="20">
        <f t="shared" si="5"/>
        <v>8</v>
      </c>
      <c r="J22" s="4">
        <f t="shared" si="5"/>
        <v>4</v>
      </c>
      <c r="K22" s="28">
        <f t="shared" si="5"/>
        <v>0</v>
      </c>
      <c r="L22" s="36">
        <v>1</v>
      </c>
      <c r="M22" s="24">
        <f t="shared" si="1"/>
        <v>4.21875</v>
      </c>
      <c r="N22" s="5">
        <f t="shared" si="2"/>
        <v>11520</v>
      </c>
      <c r="O22" s="5">
        <f t="shared" si="3"/>
        <v>5760</v>
      </c>
      <c r="P22" s="4">
        <f t="shared" si="4"/>
        <v>0</v>
      </c>
    </row>
    <row r="23" spans="1:19" ht="14.25" thickBot="1" x14ac:dyDescent="0.35"/>
    <row r="24" spans="1:19" x14ac:dyDescent="0.3">
      <c r="A24" s="60" t="s">
        <v>22</v>
      </c>
      <c r="B24" s="61"/>
      <c r="C24" s="61"/>
      <c r="D24" s="62"/>
      <c r="E24" s="19" t="s">
        <v>6</v>
      </c>
      <c r="F24" s="8"/>
      <c r="G24" s="19"/>
      <c r="H24" s="8"/>
      <c r="I24" s="9"/>
      <c r="J24" s="9"/>
      <c r="K24" s="25"/>
      <c r="L24" s="19"/>
      <c r="M24" s="19" t="s">
        <v>9</v>
      </c>
      <c r="N24" s="9" t="s">
        <v>10</v>
      </c>
      <c r="O24" s="9" t="s">
        <v>11</v>
      </c>
      <c r="P24" s="8" t="s">
        <v>13</v>
      </c>
    </row>
    <row r="25" spans="1:19" ht="14.25" thickBot="1" x14ac:dyDescent="0.35">
      <c r="A25" s="7" t="s">
        <v>0</v>
      </c>
      <c r="B25" s="6"/>
      <c r="C25" s="5" t="s">
        <v>1</v>
      </c>
      <c r="D25" s="4" t="s">
        <v>35</v>
      </c>
      <c r="E25" s="20" t="s">
        <v>1</v>
      </c>
      <c r="F25" s="4" t="s">
        <v>35</v>
      </c>
      <c r="G25" s="20" t="s">
        <v>16</v>
      </c>
      <c r="H25" s="4" t="s">
        <v>18</v>
      </c>
      <c r="I25" s="20" t="s">
        <v>19</v>
      </c>
      <c r="J25" s="4" t="s">
        <v>17</v>
      </c>
      <c r="K25" s="26" t="s">
        <v>20</v>
      </c>
      <c r="L25" s="20" t="s">
        <v>24</v>
      </c>
      <c r="M25" s="20" t="s">
        <v>12</v>
      </c>
      <c r="N25" s="5" t="s">
        <v>12</v>
      </c>
      <c r="O25" s="5" t="s">
        <v>12</v>
      </c>
      <c r="P25" s="4" t="s">
        <v>14</v>
      </c>
      <c r="R25" s="10" t="s">
        <v>25</v>
      </c>
      <c r="S25" s="14" t="s">
        <v>26</v>
      </c>
    </row>
    <row r="26" spans="1:19" x14ac:dyDescent="0.3">
      <c r="A26" s="3" t="s">
        <v>4</v>
      </c>
      <c r="B26" s="2">
        <f>IF($A26="Uni",1,2)</f>
        <v>1</v>
      </c>
      <c r="C26" s="1">
        <v>4</v>
      </c>
      <c r="D26" s="15">
        <v>8</v>
      </c>
      <c r="E26" s="21">
        <v>4</v>
      </c>
      <c r="F26" s="15">
        <v>8</v>
      </c>
      <c r="G26" s="22">
        <v>8</v>
      </c>
      <c r="H26" s="18">
        <v>4</v>
      </c>
      <c r="I26" s="22">
        <v>1</v>
      </c>
      <c r="J26" s="18">
        <v>1</v>
      </c>
      <c r="K26" s="30">
        <v>1</v>
      </c>
      <c r="L26" s="34">
        <v>1</v>
      </c>
      <c r="M26" s="29">
        <f>L26*(N26+O26+P26)/MAX(C26,D26)/MAX(C26,D26)</f>
        <v>14.5</v>
      </c>
      <c r="N26" s="17">
        <f>B26*(CEILING($B$1-1+C26+G26-1,$B$1))*(CEILING($D$1-1+D26+I26-1,$D$1))+IF(E26+F26, 1, 0)*B26*(CEILING($B$1-1+E26+G26-1,$B$1))*(CEILING($D$1-1+F26+I26-1,$D$1))</f>
        <v>480</v>
      </c>
      <c r="O26" s="1">
        <f>B26*(CEILING($B$1-1+C26+2*H26-2,$B$1))*(CEILING($D$1-1+D26/2+J26-1,$D$1))+IF(E26+F26, 1, 0)*B26*(CEILING($B$1-1+E26+2*H26-2,$B$1))*(CEILING($D$1-1+F26/2+J26-1,$D$1))</f>
        <v>288</v>
      </c>
      <c r="P26" s="15">
        <f>K26*(CEILING($B$1-1+MAX(C26,D26),$B$1))*(CEILING($D$1-1+MAX(C26,D26),$D$1))</f>
        <v>160</v>
      </c>
      <c r="R26" s="12">
        <f>MAX(M26:M27)</f>
        <v>14.5</v>
      </c>
      <c r="S26" s="38">
        <f>R26/$R$5</f>
        <v>0.80555555555555558</v>
      </c>
    </row>
    <row r="27" spans="1:19" ht="14.25" thickBot="1" x14ac:dyDescent="0.35">
      <c r="A27" s="7" t="s">
        <v>4</v>
      </c>
      <c r="B27" s="6">
        <f t="shared" ref="B27" si="6">IF($A27="Uni",1,2)</f>
        <v>1</v>
      </c>
      <c r="C27" s="5">
        <v>8</v>
      </c>
      <c r="D27" s="4">
        <v>4</v>
      </c>
      <c r="E27" s="20">
        <v>8</v>
      </c>
      <c r="F27" s="4">
        <v>4</v>
      </c>
      <c r="G27" s="20">
        <f>G26</f>
        <v>8</v>
      </c>
      <c r="H27" s="4">
        <f>H26</f>
        <v>4</v>
      </c>
      <c r="I27" s="20">
        <f>I26</f>
        <v>1</v>
      </c>
      <c r="J27" s="4">
        <f>J26</f>
        <v>1</v>
      </c>
      <c r="K27" s="28">
        <f>K26</f>
        <v>1</v>
      </c>
      <c r="L27" s="36">
        <v>1</v>
      </c>
      <c r="M27" s="24">
        <f>L27*(N27+O27+P27)/MAX(C27,D27)/MAX(C27,D27)</f>
        <v>10</v>
      </c>
      <c r="N27" s="5">
        <f>B27*(CEILING($B$1-1+C27+G27-1,$B$1))*(CEILING($D$1-1+D27+I27-1,$D$1))+IF(E27+F27, 1, 0)*B27*(CEILING($B$1-1+E27+G27-1,$B$1))*(CEILING($D$1-1+F27+I27-1,$D$1))</f>
        <v>288</v>
      </c>
      <c r="O27" s="5">
        <f>B27*(CEILING($B$1-1+C27+2*H27-2,$B$1))*(CEILING($D$1-1+D27/2+J27-1,$D$1))+IF(E27+F27, 1, 0)*B27*(CEILING($B$1-1+E27+2*H27-2,$B$1))*(CEILING($D$1-1+F27/2+J27-1,$D$1))</f>
        <v>192</v>
      </c>
      <c r="P27" s="4">
        <f>K27*(CEILING($B$1-1+MAX(C27,D27),$B$1))*(CEILING($D$1-1+MAX(C27,D27),$D$1))</f>
        <v>160</v>
      </c>
    </row>
    <row r="28" spans="1:19" ht="14.25" thickBot="1" x14ac:dyDescent="0.35"/>
    <row r="29" spans="1:19" x14ac:dyDescent="0.3">
      <c r="A29" s="60" t="s">
        <v>23</v>
      </c>
      <c r="B29" s="61"/>
      <c r="C29" s="61"/>
      <c r="D29" s="62"/>
      <c r="E29" s="19" t="s">
        <v>6</v>
      </c>
      <c r="F29" s="8"/>
      <c r="G29" s="19"/>
      <c r="H29" s="8"/>
      <c r="I29" s="9"/>
      <c r="J29" s="9"/>
      <c r="K29" s="25"/>
      <c r="L29" s="19"/>
      <c r="M29" s="19" t="s">
        <v>9</v>
      </c>
      <c r="N29" s="9" t="s">
        <v>10</v>
      </c>
      <c r="O29" s="9" t="s">
        <v>11</v>
      </c>
      <c r="P29" s="8" t="s">
        <v>13</v>
      </c>
    </row>
    <row r="30" spans="1:19" ht="14.25" thickBot="1" x14ac:dyDescent="0.35">
      <c r="A30" s="7" t="s">
        <v>0</v>
      </c>
      <c r="B30" s="6"/>
      <c r="C30" s="5" t="s">
        <v>1</v>
      </c>
      <c r="D30" s="4" t="s">
        <v>35</v>
      </c>
      <c r="E30" s="20" t="s">
        <v>1</v>
      </c>
      <c r="F30" s="4" t="s">
        <v>35</v>
      </c>
      <c r="G30" s="20" t="s">
        <v>16</v>
      </c>
      <c r="H30" s="4" t="s">
        <v>18</v>
      </c>
      <c r="I30" s="22" t="s">
        <v>19</v>
      </c>
      <c r="J30" s="18" t="s">
        <v>17</v>
      </c>
      <c r="K30" s="26" t="s">
        <v>20</v>
      </c>
      <c r="L30" s="20" t="s">
        <v>24</v>
      </c>
      <c r="M30" s="20" t="s">
        <v>12</v>
      </c>
      <c r="N30" s="5" t="s">
        <v>12</v>
      </c>
      <c r="O30" s="5" t="s">
        <v>12</v>
      </c>
      <c r="P30" s="4" t="s">
        <v>14</v>
      </c>
      <c r="R30" s="10" t="s">
        <v>25</v>
      </c>
      <c r="S30" s="14" t="s">
        <v>26</v>
      </c>
    </row>
    <row r="31" spans="1:19" x14ac:dyDescent="0.3">
      <c r="A31" s="13" t="s">
        <v>21</v>
      </c>
      <c r="B31" s="16">
        <f t="shared" ref="B31:B34" si="7">IF($A31="Uni",1,2)</f>
        <v>1</v>
      </c>
      <c r="C31" s="17">
        <v>8</v>
      </c>
      <c r="D31" s="18">
        <v>8</v>
      </c>
      <c r="E31" s="22">
        <v>8</v>
      </c>
      <c r="F31" s="17">
        <v>8</v>
      </c>
      <c r="G31" s="21">
        <v>8</v>
      </c>
      <c r="H31" s="1">
        <v>4</v>
      </c>
      <c r="I31" s="21">
        <v>8</v>
      </c>
      <c r="J31" s="15">
        <v>4</v>
      </c>
      <c r="K31" s="32">
        <v>2</v>
      </c>
      <c r="L31" s="31">
        <v>0</v>
      </c>
      <c r="M31" s="23">
        <f>L31*(N31+O31+P31)/MAX(C31,D31)/MAX(C31,D31)</f>
        <v>0</v>
      </c>
      <c r="N31" s="17">
        <f>B31*(CEILING($B$1-1+C31+G31-1,$B$1))*(CEILING($D$1-1+D31+I31-1,$D$1))+IF(E31+F31, 1, 0)*B31*(CEILING($B$1-1+E31+G31-1,$B$1))*(CEILING($D$1-1+F31+I31-1,$D$1))</f>
        <v>768</v>
      </c>
      <c r="O31" s="1">
        <f>B31*(CEILING($B$1-1+C31+2*H31-2,$B$1))*(CEILING($D$1-1+D31/2+J31-1,$D$1))+IF(E31+F31, 1, 0)*B31*(CEILING($B$1-1+E31+2*H31-2,$B$1))*(CEILING($D$1-1+F31/2+J31-1,$D$1))</f>
        <v>384</v>
      </c>
      <c r="P31" s="15">
        <f>K31*(CEILING($B$1-1+MAX(C31,D31),$B$1))*(CEILING($D$1-1+MAX(C31,D31),$D$1))</f>
        <v>320</v>
      </c>
      <c r="R31" s="12">
        <f>MAX(M31:M34)</f>
        <v>12.375</v>
      </c>
      <c r="S31" s="38">
        <f>R31/$R$5</f>
        <v>0.6875</v>
      </c>
    </row>
    <row r="32" spans="1:19" x14ac:dyDescent="0.3">
      <c r="A32" s="13" t="s">
        <v>21</v>
      </c>
      <c r="B32" s="16">
        <f t="shared" si="7"/>
        <v>1</v>
      </c>
      <c r="C32" s="17">
        <v>16</v>
      </c>
      <c r="D32" s="18">
        <v>16</v>
      </c>
      <c r="E32" s="22">
        <v>16</v>
      </c>
      <c r="F32" s="17">
        <v>16</v>
      </c>
      <c r="G32" s="22">
        <f>G31</f>
        <v>8</v>
      </c>
      <c r="H32" s="17">
        <f>H31</f>
        <v>4</v>
      </c>
      <c r="I32" s="22">
        <f>I31</f>
        <v>8</v>
      </c>
      <c r="J32" s="18">
        <f>J31</f>
        <v>4</v>
      </c>
      <c r="K32" s="32">
        <f>K31</f>
        <v>2</v>
      </c>
      <c r="L32" s="31">
        <v>1</v>
      </c>
      <c r="M32" s="23">
        <f t="shared" ref="M32:M34" si="8">L32*(N32+O32+P32)/MAX(C32,D32)/MAX(C32,D32)</f>
        <v>12.375</v>
      </c>
      <c r="N32" s="17">
        <f t="shared" ref="N32:N34" si="9">B32*(CEILING($B$1-1+C32+G32-1,$B$1))*(CEILING($D$1-1+D32+I32-1,$D$1))+IF(E32+F32, 1, 0)*B32*(CEILING($B$1-1+E32+G32-1,$B$1))*(CEILING($D$1-1+F32+I32-1,$D$1))</f>
        <v>1536</v>
      </c>
      <c r="O32" s="17">
        <f t="shared" ref="O32:O34" si="10">B32*(CEILING($B$1-1+C32+2*H32-2,$B$1))*(CEILING($D$1-1+D32/2+J32-1,$D$1))+IF(E32+F32, 1, 0)*B32*(CEILING($B$1-1+E32+2*H32-2,$B$1))*(CEILING($D$1-1+F32/2+J32-1,$D$1))</f>
        <v>768</v>
      </c>
      <c r="P32" s="18">
        <f t="shared" ref="P32:P34" si="11">K32*(CEILING($B$1-1+MAX(C32,D32),$B$1))*(CEILING($D$1-1+MAX(C32,D32),$D$1))</f>
        <v>864</v>
      </c>
    </row>
    <row r="33" spans="1:19" x14ac:dyDescent="0.3">
      <c r="A33" s="13" t="s">
        <v>21</v>
      </c>
      <c r="B33" s="16">
        <f t="shared" si="7"/>
        <v>1</v>
      </c>
      <c r="C33" s="17">
        <v>32</v>
      </c>
      <c r="D33" s="18">
        <v>32</v>
      </c>
      <c r="E33" s="22">
        <v>32</v>
      </c>
      <c r="F33" s="17">
        <v>32</v>
      </c>
      <c r="G33" s="22">
        <f>G32</f>
        <v>8</v>
      </c>
      <c r="H33" s="17">
        <f t="shared" ref="H33:J34" si="12">H32</f>
        <v>4</v>
      </c>
      <c r="I33" s="22">
        <f t="shared" si="12"/>
        <v>8</v>
      </c>
      <c r="J33" s="18">
        <f t="shared" si="12"/>
        <v>4</v>
      </c>
      <c r="K33" s="32">
        <f>K32</f>
        <v>2</v>
      </c>
      <c r="L33" s="31">
        <v>1</v>
      </c>
      <c r="M33" s="23">
        <f t="shared" si="8"/>
        <v>8.28125</v>
      </c>
      <c r="N33" s="17">
        <f t="shared" si="9"/>
        <v>3840</v>
      </c>
      <c r="O33" s="17">
        <f t="shared" si="10"/>
        <v>1920</v>
      </c>
      <c r="P33" s="18">
        <f t="shared" si="11"/>
        <v>2720</v>
      </c>
    </row>
    <row r="34" spans="1:19" ht="14.25" thickBot="1" x14ac:dyDescent="0.35">
      <c r="A34" s="7" t="s">
        <v>21</v>
      </c>
      <c r="B34" s="6">
        <f t="shared" si="7"/>
        <v>1</v>
      </c>
      <c r="C34" s="5">
        <v>64</v>
      </c>
      <c r="D34" s="4">
        <v>64</v>
      </c>
      <c r="E34" s="20">
        <v>64</v>
      </c>
      <c r="F34" s="5">
        <v>64</v>
      </c>
      <c r="G34" s="20">
        <f>G33</f>
        <v>8</v>
      </c>
      <c r="H34" s="5">
        <f t="shared" si="12"/>
        <v>4</v>
      </c>
      <c r="I34" s="20">
        <f t="shared" si="12"/>
        <v>8</v>
      </c>
      <c r="J34" s="4">
        <f t="shared" si="12"/>
        <v>4</v>
      </c>
      <c r="K34" s="33">
        <f>K33</f>
        <v>2</v>
      </c>
      <c r="L34" s="37">
        <v>1</v>
      </c>
      <c r="M34" s="24">
        <f t="shared" si="8"/>
        <v>6.5390625</v>
      </c>
      <c r="N34" s="5">
        <f t="shared" si="9"/>
        <v>11520</v>
      </c>
      <c r="O34" s="5">
        <f t="shared" si="10"/>
        <v>5760</v>
      </c>
      <c r="P34" s="4">
        <f t="shared" si="11"/>
        <v>9504</v>
      </c>
    </row>
    <row r="35" spans="1:19" ht="14.25" thickBot="1" x14ac:dyDescent="0.35"/>
    <row r="36" spans="1:19" x14ac:dyDescent="0.3">
      <c r="A36" s="60" t="s">
        <v>27</v>
      </c>
      <c r="B36" s="61"/>
      <c r="C36" s="61"/>
      <c r="D36" s="62"/>
      <c r="E36" s="19" t="s">
        <v>6</v>
      </c>
      <c r="F36" s="8"/>
      <c r="G36" s="19"/>
      <c r="H36" s="8"/>
      <c r="I36" s="9"/>
      <c r="J36" s="9"/>
      <c r="K36" s="25"/>
      <c r="L36" s="19"/>
      <c r="M36" s="19" t="s">
        <v>9</v>
      </c>
      <c r="N36" s="9" t="s">
        <v>10</v>
      </c>
      <c r="O36" s="9" t="s">
        <v>11</v>
      </c>
      <c r="P36" s="8" t="s">
        <v>13</v>
      </c>
    </row>
    <row r="37" spans="1:19" ht="14.25" thickBot="1" x14ac:dyDescent="0.35">
      <c r="A37" s="7" t="s">
        <v>0</v>
      </c>
      <c r="B37" s="6"/>
      <c r="C37" s="5" t="s">
        <v>1</v>
      </c>
      <c r="D37" s="4" t="s">
        <v>35</v>
      </c>
      <c r="E37" s="20" t="s">
        <v>1</v>
      </c>
      <c r="F37" s="4" t="s">
        <v>35</v>
      </c>
      <c r="G37" s="20" t="s">
        <v>16</v>
      </c>
      <c r="H37" s="4" t="s">
        <v>18</v>
      </c>
      <c r="I37" s="20" t="s">
        <v>19</v>
      </c>
      <c r="J37" s="4" t="s">
        <v>17</v>
      </c>
      <c r="K37" s="26" t="s">
        <v>20</v>
      </c>
      <c r="L37" s="20" t="s">
        <v>24</v>
      </c>
      <c r="M37" s="20" t="s">
        <v>12</v>
      </c>
      <c r="N37" s="5" t="s">
        <v>12</v>
      </c>
      <c r="O37" s="5" t="s">
        <v>12</v>
      </c>
      <c r="P37" s="4" t="s">
        <v>14</v>
      </c>
      <c r="R37" s="10" t="s">
        <v>25</v>
      </c>
      <c r="S37" s="14" t="s">
        <v>26</v>
      </c>
    </row>
    <row r="38" spans="1:19" x14ac:dyDescent="0.3">
      <c r="A38" s="13" t="s">
        <v>5</v>
      </c>
      <c r="B38" s="2">
        <f>IF($A38="Uni",1,2)</f>
        <v>2</v>
      </c>
      <c r="C38" s="17">
        <v>8</v>
      </c>
      <c r="D38" s="18">
        <v>8</v>
      </c>
      <c r="E38" s="22">
        <v>0</v>
      </c>
      <c r="F38" s="18">
        <v>0</v>
      </c>
      <c r="G38" s="21">
        <v>8</v>
      </c>
      <c r="H38" s="1">
        <v>4</v>
      </c>
      <c r="I38" s="21">
        <v>8</v>
      </c>
      <c r="J38" s="15">
        <v>4</v>
      </c>
      <c r="K38" s="32">
        <v>0</v>
      </c>
      <c r="L38" s="34">
        <v>1</v>
      </c>
      <c r="M38" s="29">
        <f>L38*(N38+O38+P38)/MAX(C38,D38)/MAX(C38,D38)</f>
        <v>18</v>
      </c>
      <c r="N38" s="17">
        <f>B38*(CEILING($B$1-1+C38+G38-1,$B$1))*(CEILING($D$1-1+D38+I38-1,$D$1))+IF(E38+F38, 1, 0)*B38*(CEILING($B$1-1+E38+G38-1,$B$1))*(CEILING($D$1-1+F38+I38-1,$D$1))</f>
        <v>768</v>
      </c>
      <c r="O38" s="1">
        <f>B38*(CEILING($B$1-1+C38+2*H38-2,$B$1))*(CEILING($D$1-1+D38/2+J38-1,$D$1))+IF(E38+F38, 1, 0)*B38*(CEILING($B$1-1+E38+2*H38-2,$B$1))*(CEILING($D$1-1+F38/2+J38-1,$D$1))</f>
        <v>384</v>
      </c>
      <c r="P38" s="15">
        <f>K38*(CEILING($B$1-1+MAX(C38,D38),$B$1))*(CEILING($D$1-1+MAX(C38,D38),$D$1))</f>
        <v>0</v>
      </c>
      <c r="R38" s="12">
        <f>MAX(M38:M41)</f>
        <v>18</v>
      </c>
      <c r="S38" s="38">
        <f>R38/$R$5</f>
        <v>1</v>
      </c>
    </row>
    <row r="39" spans="1:19" x14ac:dyDescent="0.3">
      <c r="A39" s="13" t="s">
        <v>5</v>
      </c>
      <c r="B39" s="16">
        <f t="shared" ref="B39:B41" si="13">IF($A39="Uni",1,2)</f>
        <v>2</v>
      </c>
      <c r="C39" s="17">
        <v>16</v>
      </c>
      <c r="D39" s="18">
        <v>16</v>
      </c>
      <c r="E39" s="22">
        <v>0</v>
      </c>
      <c r="F39" s="18">
        <v>0</v>
      </c>
      <c r="G39" s="22">
        <f>G38</f>
        <v>8</v>
      </c>
      <c r="H39" s="17">
        <f>H38</f>
        <v>4</v>
      </c>
      <c r="I39" s="22">
        <f>I38</f>
        <v>8</v>
      </c>
      <c r="J39" s="18">
        <f>J38</f>
        <v>4</v>
      </c>
      <c r="K39" s="32">
        <v>1</v>
      </c>
      <c r="L39" s="35">
        <v>1</v>
      </c>
      <c r="M39" s="23">
        <f t="shared" ref="M39:M41" si="14">L39*(N39+O39+P39)/MAX(C39,D39)/MAX(C39,D39)</f>
        <v>10.6875</v>
      </c>
      <c r="N39" s="17">
        <f t="shared" ref="N39:N41" si="15">B39*(CEILING($B$1-1+C39+G39-1,$B$1))*(CEILING($D$1-1+D39+I39-1,$D$1))+IF(E39+F39, 1, 0)*B39*(CEILING($B$1-1+E39+G39-1,$B$1))*(CEILING($D$1-1+F39+I39-1,$D$1))</f>
        <v>1536</v>
      </c>
      <c r="O39" s="17">
        <f t="shared" ref="O39:O41" si="16">B39*(CEILING($B$1-1+C39+2*H39-2,$B$1))*(CEILING($D$1-1+D39/2+J39-1,$D$1))+IF(E39+F39, 1, 0)*B39*(CEILING($B$1-1+E39+2*H39-2,$B$1))*(CEILING($D$1-1+F39/2+J39-1,$D$1))</f>
        <v>768</v>
      </c>
      <c r="P39" s="18">
        <f t="shared" ref="P39:P41" si="17">K39*(CEILING($B$1-1+MAX(C39,D39),$B$1))*(CEILING($D$1-1+MAX(C39,D39),$D$1))</f>
        <v>432</v>
      </c>
    </row>
    <row r="40" spans="1:19" x14ac:dyDescent="0.3">
      <c r="A40" s="13" t="s">
        <v>7</v>
      </c>
      <c r="B40" s="16">
        <f t="shared" si="13"/>
        <v>2</v>
      </c>
      <c r="C40" s="17">
        <v>32</v>
      </c>
      <c r="D40" s="18">
        <v>32</v>
      </c>
      <c r="E40" s="22">
        <v>0</v>
      </c>
      <c r="F40" s="18">
        <v>0</v>
      </c>
      <c r="G40" s="22">
        <f>G39</f>
        <v>8</v>
      </c>
      <c r="H40" s="17">
        <f t="shared" ref="H40:J41" si="18">H39</f>
        <v>4</v>
      </c>
      <c r="I40" s="22">
        <f t="shared" si="18"/>
        <v>8</v>
      </c>
      <c r="J40" s="18">
        <f t="shared" si="18"/>
        <v>4</v>
      </c>
      <c r="K40" s="32">
        <v>1</v>
      </c>
      <c r="L40" s="35">
        <v>1</v>
      </c>
      <c r="M40" s="23">
        <f t="shared" si="14"/>
        <v>6.953125</v>
      </c>
      <c r="N40" s="17">
        <f t="shared" si="15"/>
        <v>3840</v>
      </c>
      <c r="O40" s="17">
        <f t="shared" si="16"/>
        <v>1920</v>
      </c>
      <c r="P40" s="18">
        <f t="shared" si="17"/>
        <v>1360</v>
      </c>
    </row>
    <row r="41" spans="1:19" ht="14.25" thickBot="1" x14ac:dyDescent="0.35">
      <c r="A41" s="7" t="s">
        <v>7</v>
      </c>
      <c r="B41" s="6">
        <f t="shared" si="13"/>
        <v>2</v>
      </c>
      <c r="C41" s="5">
        <v>64</v>
      </c>
      <c r="D41" s="4">
        <v>64</v>
      </c>
      <c r="E41" s="20">
        <v>0</v>
      </c>
      <c r="F41" s="4">
        <v>0</v>
      </c>
      <c r="G41" s="20">
        <f>G40</f>
        <v>8</v>
      </c>
      <c r="H41" s="5">
        <f t="shared" si="18"/>
        <v>4</v>
      </c>
      <c r="I41" s="20">
        <f t="shared" si="18"/>
        <v>8</v>
      </c>
      <c r="J41" s="4">
        <f t="shared" si="18"/>
        <v>4</v>
      </c>
      <c r="K41" s="33">
        <v>1</v>
      </c>
      <c r="L41" s="36">
        <v>1</v>
      </c>
      <c r="M41" s="24">
        <f t="shared" si="14"/>
        <v>5.37890625</v>
      </c>
      <c r="N41" s="5">
        <f t="shared" si="15"/>
        <v>11520</v>
      </c>
      <c r="O41" s="5">
        <f t="shared" si="16"/>
        <v>5760</v>
      </c>
      <c r="P41" s="4">
        <f t="shared" si="17"/>
        <v>4752</v>
      </c>
    </row>
    <row r="42" spans="1:19" ht="14.25" thickBot="1" x14ac:dyDescent="0.35"/>
    <row r="43" spans="1:19" x14ac:dyDescent="0.3">
      <c r="A43" s="60" t="s">
        <v>37</v>
      </c>
      <c r="B43" s="61"/>
      <c r="C43" s="61"/>
      <c r="D43" s="62"/>
      <c r="E43" s="19" t="s">
        <v>6</v>
      </c>
      <c r="F43" s="8"/>
      <c r="G43" s="19"/>
      <c r="H43" s="8"/>
      <c r="I43" s="9"/>
      <c r="J43" s="9"/>
      <c r="K43" s="25"/>
      <c r="L43" s="19"/>
      <c r="M43" s="19" t="s">
        <v>9</v>
      </c>
      <c r="N43" s="9" t="s">
        <v>10</v>
      </c>
      <c r="O43" s="9" t="s">
        <v>11</v>
      </c>
      <c r="P43" s="8" t="s">
        <v>13</v>
      </c>
    </row>
    <row r="44" spans="1:19" ht="14.25" thickBot="1" x14ac:dyDescent="0.35">
      <c r="A44" s="7" t="s">
        <v>0</v>
      </c>
      <c r="B44" s="6"/>
      <c r="C44" s="5" t="s">
        <v>1</v>
      </c>
      <c r="D44" s="4" t="s">
        <v>35</v>
      </c>
      <c r="E44" s="20" t="s">
        <v>1</v>
      </c>
      <c r="F44" s="4" t="s">
        <v>35</v>
      </c>
      <c r="G44" s="20" t="s">
        <v>16</v>
      </c>
      <c r="H44" s="4" t="s">
        <v>18</v>
      </c>
      <c r="I44" s="20" t="s">
        <v>19</v>
      </c>
      <c r="J44" s="4" t="s">
        <v>17</v>
      </c>
      <c r="K44" s="26" t="s">
        <v>20</v>
      </c>
      <c r="L44" s="20" t="s">
        <v>24</v>
      </c>
      <c r="M44" s="20" t="s">
        <v>12</v>
      </c>
      <c r="N44" s="5" t="s">
        <v>12</v>
      </c>
      <c r="O44" s="5" t="s">
        <v>12</v>
      </c>
      <c r="P44" s="4" t="s">
        <v>14</v>
      </c>
      <c r="R44" s="10" t="s">
        <v>25</v>
      </c>
      <c r="S44" s="14" t="s">
        <v>26</v>
      </c>
    </row>
    <row r="45" spans="1:19" x14ac:dyDescent="0.3">
      <c r="A45" s="13" t="s">
        <v>5</v>
      </c>
      <c r="B45" s="16">
        <f t="shared" ref="B45:B48" si="19">IF($A45="Uni",1,2)</f>
        <v>2</v>
      </c>
      <c r="C45" s="17">
        <v>8</v>
      </c>
      <c r="D45" s="18">
        <v>8</v>
      </c>
      <c r="E45" s="22">
        <v>0</v>
      </c>
      <c r="F45" s="18">
        <v>0</v>
      </c>
      <c r="G45" s="21">
        <v>2</v>
      </c>
      <c r="H45" s="1">
        <v>2</v>
      </c>
      <c r="I45" s="21">
        <v>2</v>
      </c>
      <c r="J45" s="15">
        <v>2</v>
      </c>
      <c r="K45" s="32">
        <v>0</v>
      </c>
      <c r="L45" s="34">
        <v>1</v>
      </c>
      <c r="M45" s="29">
        <f>L45*(N45*5/2+1*O45+P45)/MAX(C45,D45)/MAX(C45,D45)</f>
        <v>17</v>
      </c>
      <c r="N45" s="17">
        <f>B45*(CEILING($B$1-1+C45+G45-1,$B$1))*(CEILING($D$1-1+D45+I45-1,$D$1))+IF(E45+F45, 1, 0)*B45*(CEILING($B$1-1+E45+G45-1,$B$1))*(CEILING($D$1-1+F45+I45-1,$D$1))</f>
        <v>320</v>
      </c>
      <c r="O45" s="1">
        <f>B45*(CEILING($B$1-1+C45+2*H45-2,$B$1))*(CEILING($D$1-1+D45/2+J45-1,$D$1))+IF(E45+F45, 1, 0)*B45*(CEILING($B$1-1+E45+2*H45-2,$B$1))*(CEILING($D$1-1+F45/2+J45-1,$D$1))</f>
        <v>288</v>
      </c>
      <c r="P45" s="15">
        <f>K45*(CEILING($B$1-1+MAX(C45,D45),$B$1))*(CEILING($D$1-1+MAX(C45,D45),$D$1))</f>
        <v>0</v>
      </c>
      <c r="R45" s="12">
        <f>MAX(M45:M48)</f>
        <v>17</v>
      </c>
      <c r="S45" s="38">
        <f>R45/$R$5</f>
        <v>0.94444444444444442</v>
      </c>
    </row>
    <row r="46" spans="1:19" x14ac:dyDescent="0.3">
      <c r="A46" s="13" t="s">
        <v>5</v>
      </c>
      <c r="B46" s="16">
        <f t="shared" si="19"/>
        <v>2</v>
      </c>
      <c r="C46" s="17">
        <v>16</v>
      </c>
      <c r="D46" s="18">
        <v>16</v>
      </c>
      <c r="E46" s="22">
        <v>0</v>
      </c>
      <c r="F46" s="18">
        <v>0</v>
      </c>
      <c r="G46" s="22">
        <f>G45</f>
        <v>2</v>
      </c>
      <c r="H46" s="17">
        <f>H45</f>
        <v>2</v>
      </c>
      <c r="I46" s="22">
        <f>I45</f>
        <v>2</v>
      </c>
      <c r="J46" s="18">
        <f>J45</f>
        <v>2</v>
      </c>
      <c r="K46" s="32">
        <v>1</v>
      </c>
      <c r="L46" s="35">
        <v>1</v>
      </c>
      <c r="M46" s="23">
        <f>L46*(N46*5/2+O46*5/2+P46)/MAX(C46,D46)/MAX(C46,D46)</f>
        <v>16.375</v>
      </c>
      <c r="N46" s="17">
        <f t="shared" ref="N46:N48" si="20">B46*(CEILING($B$1-1+C46+G46-1,$B$1))*(CEILING($D$1-1+D46+I46-1,$D$1))+IF(E46+F46, 1, 0)*B46*(CEILING($B$1-1+E46+G46-1,$B$1))*(CEILING($D$1-1+F46+I46-1,$D$1))</f>
        <v>864</v>
      </c>
      <c r="O46" s="17">
        <f t="shared" ref="O46:O48" si="21">B46*(CEILING($B$1-1+C46+2*H46-2,$B$1))*(CEILING($D$1-1+D46/2+J46-1,$D$1))+IF(E46+F46, 1, 0)*B46*(CEILING($B$1-1+E46+2*H46-2,$B$1))*(CEILING($D$1-1+F46/2+J46-1,$D$1))</f>
        <v>640</v>
      </c>
      <c r="P46" s="18">
        <f t="shared" ref="P46:P48" si="22">K46*(CEILING($B$1-1+MAX(C46,D46),$B$1))*(CEILING($D$1-1+MAX(C46,D46),$D$1))</f>
        <v>432</v>
      </c>
    </row>
    <row r="47" spans="1:19" x14ac:dyDescent="0.3">
      <c r="A47" s="13" t="s">
        <v>7</v>
      </c>
      <c r="B47" s="16">
        <f t="shared" si="19"/>
        <v>2</v>
      </c>
      <c r="C47" s="17">
        <v>32</v>
      </c>
      <c r="D47" s="18">
        <v>32</v>
      </c>
      <c r="E47" s="22">
        <v>0</v>
      </c>
      <c r="F47" s="18">
        <v>0</v>
      </c>
      <c r="G47" s="22">
        <f>G46</f>
        <v>2</v>
      </c>
      <c r="H47" s="17">
        <f t="shared" ref="H47:J48" si="23">H46</f>
        <v>2</v>
      </c>
      <c r="I47" s="22">
        <f t="shared" si="23"/>
        <v>2</v>
      </c>
      <c r="J47" s="18">
        <f t="shared" si="23"/>
        <v>2</v>
      </c>
      <c r="K47" s="32">
        <v>1</v>
      </c>
      <c r="L47" s="35">
        <v>1</v>
      </c>
      <c r="M47" s="23">
        <f>L47*(N47*5/2+O47*5/2+P47)/MAX(C47,D47)/MAX(C47,D47)</f>
        <v>12.1875</v>
      </c>
      <c r="N47" s="17">
        <f t="shared" si="20"/>
        <v>2720</v>
      </c>
      <c r="O47" s="17">
        <f t="shared" si="21"/>
        <v>1728</v>
      </c>
      <c r="P47" s="18">
        <f t="shared" si="22"/>
        <v>1360</v>
      </c>
    </row>
    <row r="48" spans="1:19" ht="14.25" thickBot="1" x14ac:dyDescent="0.35">
      <c r="A48" s="7" t="s">
        <v>7</v>
      </c>
      <c r="B48" s="6">
        <f t="shared" si="19"/>
        <v>2</v>
      </c>
      <c r="C48" s="5">
        <v>64</v>
      </c>
      <c r="D48" s="4">
        <v>64</v>
      </c>
      <c r="E48" s="20">
        <v>0</v>
      </c>
      <c r="F48" s="4">
        <v>0</v>
      </c>
      <c r="G48" s="20">
        <f>G47</f>
        <v>2</v>
      </c>
      <c r="H48" s="5">
        <f t="shared" si="23"/>
        <v>2</v>
      </c>
      <c r="I48" s="20">
        <f t="shared" si="23"/>
        <v>2</v>
      </c>
      <c r="J48" s="4">
        <f t="shared" si="23"/>
        <v>2</v>
      </c>
      <c r="K48" s="33">
        <v>1</v>
      </c>
      <c r="L48" s="36">
        <v>1</v>
      </c>
      <c r="M48" s="24">
        <f>L48*(N48*5/2+O48*5/2+P48)/MAX(C48,D48)/MAX(C48,D48)</f>
        <v>10.28125</v>
      </c>
      <c r="N48" s="5">
        <f t="shared" si="20"/>
        <v>9504</v>
      </c>
      <c r="O48" s="5">
        <f t="shared" si="21"/>
        <v>5440</v>
      </c>
      <c r="P48" s="4">
        <f t="shared" si="22"/>
        <v>4752</v>
      </c>
    </row>
  </sheetData>
  <mergeCells count="5">
    <mergeCell ref="A3:D3"/>
    <mergeCell ref="A24:D24"/>
    <mergeCell ref="A29:D29"/>
    <mergeCell ref="A36:D36"/>
    <mergeCell ref="A43:D43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5</vt:i4>
      </vt:variant>
    </vt:vector>
  </HeadingPairs>
  <TitlesOfParts>
    <vt:vector size="5" baseType="lpstr">
      <vt:lpstr>Summary</vt:lpstr>
      <vt:lpstr>MemBand(1x1)</vt:lpstr>
      <vt:lpstr>MemBand(4x2)</vt:lpstr>
      <vt:lpstr>MemBand(4x4)</vt:lpstr>
      <vt:lpstr>MemBand(8x2)</vt:lpstr>
    </vt:vector>
  </TitlesOfParts>
  <Company>Samsung Electronics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 Electronics</dc:creator>
  <cp:lastModifiedBy>Park, Min Woo</cp:lastModifiedBy>
  <dcterms:created xsi:type="dcterms:W3CDTF">2014-06-10T11:09:39Z</dcterms:created>
  <dcterms:modified xsi:type="dcterms:W3CDTF">2014-10-08T10:09:58Z</dcterms:modified>
</cp:coreProperties>
</file>