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9200" windowHeight="12090" activeTab="1"/>
  </bookViews>
  <sheets>
    <sheet name="Note" sheetId="3" r:id="rId1"/>
    <sheet name="Overall report" sheetId="6" r:id="rId2"/>
    <sheet name="uni-prediction" sheetId="4" r:id="rId3"/>
    <sheet name="bi-prediction" sheetId="5" r:id="rId4"/>
  </sheets>
  <calcPr calcId="145621" concurrentCalc="0"/>
</workbook>
</file>

<file path=xl/calcChain.xml><?xml version="1.0" encoding="utf-8"?>
<calcChain xmlns="http://schemas.openxmlformats.org/spreadsheetml/2006/main">
  <c r="G18" i="6" l="1"/>
  <c r="G19" i="6"/>
  <c r="G20" i="6"/>
  <c r="G17" i="6"/>
  <c r="F18" i="6"/>
  <c r="F19" i="6"/>
  <c r="F20" i="6"/>
  <c r="F17" i="6"/>
  <c r="D7" i="6"/>
  <c r="L18" i="6"/>
  <c r="M18" i="6"/>
  <c r="P18" i="6"/>
  <c r="D8" i="6"/>
  <c r="L19" i="6"/>
  <c r="M19" i="6"/>
  <c r="P19" i="6"/>
  <c r="D9" i="6"/>
  <c r="L20" i="6"/>
  <c r="M20" i="6"/>
  <c r="P20" i="6"/>
  <c r="D6" i="6"/>
  <c r="L17" i="6"/>
  <c r="M17" i="6"/>
  <c r="P17" i="6"/>
  <c r="J18" i="6"/>
  <c r="K18" i="6"/>
  <c r="O18" i="6"/>
  <c r="J19" i="6"/>
  <c r="K19" i="6"/>
  <c r="O19" i="6"/>
  <c r="J20" i="6"/>
  <c r="K20" i="6"/>
  <c r="O20" i="6"/>
  <c r="J17" i="6"/>
  <c r="K17" i="6"/>
  <c r="O17" i="6"/>
  <c r="J26" i="6"/>
  <c r="J27" i="6"/>
  <c r="J28" i="6"/>
  <c r="J25" i="6"/>
  <c r="B26" i="6"/>
  <c r="B27" i="6"/>
  <c r="B28" i="6"/>
  <c r="B25" i="6"/>
  <c r="J34" i="6"/>
  <c r="J35" i="6"/>
  <c r="J36" i="6"/>
  <c r="J33" i="6"/>
  <c r="N18" i="6"/>
  <c r="N19" i="6"/>
  <c r="N20" i="6"/>
  <c r="N17" i="6"/>
  <c r="B34" i="6"/>
  <c r="B35" i="6"/>
  <c r="B36" i="6"/>
  <c r="B33" i="6"/>
  <c r="E18" i="6"/>
  <c r="E19" i="6"/>
  <c r="E20" i="6"/>
  <c r="E17" i="6"/>
  <c r="D18" i="6"/>
  <c r="D19" i="6"/>
  <c r="D20" i="6"/>
  <c r="D17" i="6"/>
  <c r="C18" i="6"/>
  <c r="C19" i="6"/>
  <c r="C20" i="6"/>
  <c r="C17" i="6"/>
  <c r="B18" i="6"/>
  <c r="B19" i="6"/>
  <c r="B20" i="6"/>
  <c r="B17" i="6"/>
  <c r="J36" i="5"/>
  <c r="J37" i="5"/>
  <c r="J38" i="5"/>
  <c r="J35" i="5"/>
  <c r="I36" i="5"/>
  <c r="I37" i="5"/>
  <c r="I38" i="5"/>
  <c r="I35" i="5"/>
  <c r="E36" i="5"/>
  <c r="E37" i="5"/>
  <c r="E38" i="5"/>
  <c r="E35" i="5"/>
  <c r="B36" i="5"/>
  <c r="C36" i="5"/>
  <c r="D36" i="5"/>
  <c r="F36" i="5"/>
  <c r="G36" i="5"/>
  <c r="H36" i="5"/>
  <c r="B37" i="5"/>
  <c r="C37" i="5"/>
  <c r="D37" i="5"/>
  <c r="F37" i="5"/>
  <c r="G37" i="5"/>
  <c r="H37" i="5"/>
  <c r="B38" i="5"/>
  <c r="C38" i="5"/>
  <c r="D38" i="5"/>
  <c r="F38" i="5"/>
  <c r="G38" i="5"/>
  <c r="H38" i="5"/>
  <c r="B35" i="5"/>
  <c r="C35" i="5"/>
  <c r="D35" i="5"/>
  <c r="F35" i="5"/>
  <c r="G35" i="5"/>
  <c r="H35" i="5"/>
  <c r="B27" i="5"/>
  <c r="C27" i="5"/>
  <c r="D27" i="5"/>
  <c r="E27" i="5"/>
  <c r="F27" i="5"/>
  <c r="G27" i="5"/>
  <c r="H27" i="5"/>
  <c r="I27" i="5"/>
  <c r="J27" i="5"/>
  <c r="B28" i="5"/>
  <c r="C28" i="5"/>
  <c r="D28" i="5"/>
  <c r="E28" i="5"/>
  <c r="F28" i="5"/>
  <c r="G28" i="5"/>
  <c r="H28" i="5"/>
  <c r="I28" i="5"/>
  <c r="J28" i="5"/>
  <c r="B29" i="5"/>
  <c r="C29" i="5"/>
  <c r="D29" i="5"/>
  <c r="E29" i="5"/>
  <c r="F29" i="5"/>
  <c r="G29" i="5"/>
  <c r="H29" i="5"/>
  <c r="I29" i="5"/>
  <c r="J29" i="5"/>
  <c r="B26" i="5"/>
  <c r="C26" i="5"/>
  <c r="D26" i="5"/>
  <c r="E26" i="5"/>
  <c r="F26" i="5"/>
  <c r="G26" i="5"/>
  <c r="H26" i="5"/>
  <c r="I26" i="5"/>
  <c r="J26" i="5"/>
  <c r="Q18" i="5"/>
  <c r="I18" i="5"/>
  <c r="V18" i="5"/>
  <c r="Q19" i="5"/>
  <c r="I19" i="5"/>
  <c r="V19" i="5"/>
  <c r="I20" i="5"/>
  <c r="Q20" i="5"/>
  <c r="V20" i="5"/>
  <c r="I17" i="5"/>
  <c r="Q17" i="5"/>
  <c r="V17" i="5"/>
  <c r="M18" i="5"/>
  <c r="U18" i="5"/>
  <c r="M19" i="5"/>
  <c r="U19" i="5"/>
  <c r="M20" i="5"/>
  <c r="U20" i="5"/>
  <c r="M17" i="5"/>
  <c r="U17" i="5"/>
  <c r="D18" i="5"/>
  <c r="G18" i="5"/>
  <c r="L18" i="5"/>
  <c r="O18" i="5"/>
  <c r="T18" i="5"/>
  <c r="D19" i="5"/>
  <c r="G19" i="5"/>
  <c r="L19" i="5"/>
  <c r="O19" i="5"/>
  <c r="T19" i="5"/>
  <c r="D20" i="5"/>
  <c r="G20" i="5"/>
  <c r="L20" i="5"/>
  <c r="O20" i="5"/>
  <c r="T20" i="5"/>
  <c r="D17" i="5"/>
  <c r="G17" i="5"/>
  <c r="L17" i="5"/>
  <c r="O17" i="5"/>
  <c r="T17" i="5"/>
  <c r="S18" i="5"/>
  <c r="S19" i="5"/>
  <c r="S20" i="5"/>
  <c r="S17" i="5"/>
  <c r="P18" i="5"/>
  <c r="B18" i="5"/>
  <c r="F18" i="5"/>
  <c r="J18" i="5"/>
  <c r="N18" i="5"/>
  <c r="H18" i="5"/>
  <c r="R18" i="5"/>
  <c r="P19" i="5"/>
  <c r="B19" i="5"/>
  <c r="F19" i="5"/>
  <c r="J19" i="5"/>
  <c r="N19" i="5"/>
  <c r="H19" i="5"/>
  <c r="R19" i="5"/>
  <c r="P20" i="5"/>
  <c r="B20" i="5"/>
  <c r="F20" i="5"/>
  <c r="J20" i="5"/>
  <c r="N20" i="5"/>
  <c r="H20" i="5"/>
  <c r="R20" i="5"/>
  <c r="B17" i="5"/>
  <c r="F17" i="5"/>
  <c r="J17" i="5"/>
  <c r="N17" i="5"/>
  <c r="H17" i="5"/>
  <c r="P17" i="5"/>
  <c r="R17" i="5"/>
  <c r="H33" i="4"/>
  <c r="H34" i="4"/>
  <c r="H35" i="4"/>
  <c r="H32" i="4"/>
  <c r="G33" i="4"/>
  <c r="G34" i="4"/>
  <c r="G35" i="4"/>
  <c r="G32" i="4"/>
  <c r="F33" i="4"/>
  <c r="F34" i="4"/>
  <c r="F35" i="4"/>
  <c r="F32" i="4"/>
  <c r="E33" i="4"/>
  <c r="E34" i="4"/>
  <c r="E35" i="4"/>
  <c r="E32" i="4"/>
  <c r="D33" i="4"/>
  <c r="D34" i="4"/>
  <c r="D35" i="4"/>
  <c r="D32" i="4"/>
  <c r="C33" i="4"/>
  <c r="C34" i="4"/>
  <c r="C35" i="4"/>
  <c r="C32" i="4"/>
  <c r="B33" i="4"/>
  <c r="B34" i="4"/>
  <c r="B35" i="4"/>
  <c r="B32" i="4"/>
  <c r="B25" i="4"/>
  <c r="C25" i="4"/>
  <c r="D25" i="4"/>
  <c r="E25" i="4"/>
  <c r="F25" i="4"/>
  <c r="G25" i="4"/>
  <c r="H25" i="4"/>
  <c r="B26" i="4"/>
  <c r="C26" i="4"/>
  <c r="D26" i="4"/>
  <c r="E26" i="4"/>
  <c r="F26" i="4"/>
  <c r="G26" i="4"/>
  <c r="H26" i="4"/>
  <c r="B27" i="4"/>
  <c r="C27" i="4"/>
  <c r="D27" i="4"/>
  <c r="E27" i="4"/>
  <c r="F27" i="4"/>
  <c r="G27" i="4"/>
  <c r="H27" i="4"/>
  <c r="B24" i="4"/>
  <c r="C24" i="4"/>
  <c r="D24" i="4"/>
  <c r="E24" i="4"/>
  <c r="F24" i="4"/>
  <c r="G24" i="4"/>
  <c r="H24" i="4"/>
  <c r="K17" i="4"/>
  <c r="Q17" i="4"/>
  <c r="K18" i="4"/>
  <c r="Q18" i="4"/>
  <c r="K19" i="4"/>
  <c r="Q19" i="4"/>
  <c r="K16" i="4"/>
  <c r="Q16" i="4"/>
  <c r="D17" i="4"/>
  <c r="G17" i="4"/>
  <c r="J17" i="4"/>
  <c r="M17" i="4"/>
  <c r="P17" i="4"/>
  <c r="D18" i="4"/>
  <c r="G18" i="4"/>
  <c r="J18" i="4"/>
  <c r="M18" i="4"/>
  <c r="P18" i="4"/>
  <c r="D19" i="4"/>
  <c r="G19" i="4"/>
  <c r="J19" i="4"/>
  <c r="M19" i="4"/>
  <c r="P19" i="4"/>
  <c r="D16" i="4"/>
  <c r="G16" i="4"/>
  <c r="J16" i="4"/>
  <c r="M16" i="4"/>
  <c r="P16" i="4"/>
  <c r="O17" i="4"/>
  <c r="O18" i="4"/>
  <c r="O19" i="4"/>
  <c r="O16" i="4"/>
  <c r="B17" i="4"/>
  <c r="F17" i="4"/>
  <c r="H17" i="4"/>
  <c r="L17" i="4"/>
  <c r="N17" i="4"/>
  <c r="B18" i="4"/>
  <c r="F18" i="4"/>
  <c r="H18" i="4"/>
  <c r="L18" i="4"/>
  <c r="N18" i="4"/>
  <c r="B19" i="4"/>
  <c r="F19" i="4"/>
  <c r="H19" i="4"/>
  <c r="L19" i="4"/>
  <c r="N19" i="4"/>
  <c r="B16" i="4"/>
  <c r="F16" i="4"/>
  <c r="H16" i="4"/>
  <c r="L16" i="4"/>
  <c r="N16" i="4"/>
</calcChain>
</file>

<file path=xl/sharedStrings.xml><?xml version="1.0" encoding="utf-8"?>
<sst xmlns="http://schemas.openxmlformats.org/spreadsheetml/2006/main" count="264" uniqueCount="63">
  <si>
    <t>Number of operations</t>
  </si>
  <si>
    <t>PU_size</t>
  </si>
  <si>
    <t>64x64</t>
  </si>
  <si>
    <t>32x32</t>
  </si>
  <si>
    <t>16x16</t>
  </si>
  <si>
    <t>8x8</t>
  </si>
  <si>
    <t>Data rate</t>
  </si>
  <si>
    <t>Data granularity</t>
  </si>
  <si>
    <t>One PU</t>
  </si>
  <si>
    <t>Bits of DV</t>
  </si>
  <si>
    <t>B_W</t>
  </si>
  <si>
    <t>B_H</t>
  </si>
  <si>
    <t>Prediction block generation</t>
  </si>
  <si>
    <t>Mul</t>
    <phoneticPr fontId="1" type="noConversion"/>
  </si>
  <si>
    <t>Div</t>
    <phoneticPr fontId="1" type="noConversion"/>
  </si>
  <si>
    <t>Sub</t>
    <phoneticPr fontId="1" type="noConversion"/>
  </si>
  <si>
    <t>Add</t>
    <phoneticPr fontId="1" type="noConversion"/>
  </si>
  <si>
    <t>Add</t>
    <phoneticPr fontId="1" type="noConversion"/>
  </si>
  <si>
    <t>Sub</t>
    <phoneticPr fontId="1" type="noConversion"/>
  </si>
  <si>
    <t>Total</t>
    <phoneticPr fontId="1" type="noConversion"/>
  </si>
  <si>
    <t>Left and above neighboring current pixels</t>
  </si>
  <si>
    <t>Left and above neighboring reference pixels</t>
  </si>
  <si>
    <t>Reconstructed block</t>
  </si>
  <si>
    <t>Luma</t>
    <phoneticPr fontId="1" type="noConversion"/>
  </si>
  <si>
    <t>Chroma</t>
    <phoneticPr fontId="1" type="noConversion"/>
  </si>
  <si>
    <t>Data Rate (bits)</t>
    <phoneticPr fontId="1" type="noConversion"/>
  </si>
  <si>
    <t>α</t>
    <phoneticPr fontId="1" type="noConversion"/>
  </si>
  <si>
    <t>β</t>
    <phoneticPr fontId="1" type="noConversion"/>
  </si>
  <si>
    <t>Prediction Block Generation</t>
    <phoneticPr fontId="1" type="noConversion"/>
  </si>
  <si>
    <t>Bi-Prediction block generation</t>
  </si>
  <si>
    <t>Shift</t>
    <phoneticPr fontId="1" type="noConversion"/>
  </si>
  <si>
    <t>Uni-Prediction</t>
  </si>
  <si>
    <t>Bi-Prediction block generation</t>
    <phoneticPr fontId="1" type="noConversion"/>
  </si>
  <si>
    <t>Bi-Prediction</t>
  </si>
  <si>
    <t>Bi-Prediction</t>
    <phoneticPr fontId="1" type="noConversion"/>
  </si>
  <si>
    <t>Uni-Prediction</t>
    <phoneticPr fontId="1" type="noConversion"/>
  </si>
  <si>
    <t>2N+2 Mul</t>
    <phoneticPr fontId="1" type="noConversion"/>
  </si>
  <si>
    <t>5N+2 Add/Sub</t>
    <phoneticPr fontId="1" type="noConversion"/>
  </si>
  <si>
    <t>1 Div</t>
    <phoneticPr fontId="1" type="noConversion"/>
  </si>
  <si>
    <t>2N+1 Add/Sub</t>
    <phoneticPr fontId="1" type="noConversion"/>
  </si>
  <si>
    <t>NxN Add</t>
    <phoneticPr fontId="1" type="noConversion"/>
  </si>
  <si>
    <t>NxN Mul</t>
    <phoneticPr fontId="1" type="noConversion"/>
  </si>
  <si>
    <t>NxN Shift</t>
    <phoneticPr fontId="1" type="noConversion"/>
  </si>
  <si>
    <t>Bi-prediction Block Generation</t>
    <phoneticPr fontId="1" type="noConversion"/>
  </si>
  <si>
    <t>N</t>
    <phoneticPr fontId="1" type="noConversion"/>
  </si>
  <si>
    <t>One PU size</t>
    <phoneticPr fontId="1" type="noConversion"/>
  </si>
  <si>
    <t># of PU in LCU</t>
    <phoneticPr fontId="1" type="noConversion"/>
  </si>
  <si>
    <t>One LCU</t>
    <phoneticPr fontId="1" type="noConversion"/>
  </si>
  <si>
    <t>Bits of pixel</t>
    <phoneticPr fontId="1" type="noConversion"/>
  </si>
  <si>
    <t>Bits of pixel</t>
    <phoneticPr fontId="1" type="noConversion"/>
  </si>
  <si>
    <t>Bits of pixel</t>
    <phoneticPr fontId="1" type="noConversion"/>
  </si>
  <si>
    <t>Data storage requirement (bits)</t>
    <phoneticPr fontId="1" type="noConversion"/>
  </si>
  <si>
    <t>Parameter α and β derivation</t>
    <phoneticPr fontId="1" type="noConversion"/>
  </si>
  <si>
    <t>Parameter α and β derivation</t>
    <phoneticPr fontId="1" type="noConversion"/>
  </si>
  <si>
    <t xml:space="preserve"> </t>
    <phoneticPr fontId="1" type="noConversion"/>
  </si>
  <si>
    <t>Prediction block (Uni-prediction)</t>
  </si>
  <si>
    <t>Prediction block (Bi-prediction)</t>
  </si>
  <si>
    <t>Uni-Prediction</t>
    <phoneticPr fontId="1" type="noConversion"/>
  </si>
  <si>
    <t>Bi-Prediction</t>
    <phoneticPr fontId="1" type="noConversion"/>
  </si>
  <si>
    <t>Add/Sub</t>
    <phoneticPr fontId="1" type="noConversion"/>
  </si>
  <si>
    <t>Mul/Div</t>
    <phoneticPr fontId="1" type="noConversion"/>
  </si>
  <si>
    <t>Div</t>
    <phoneticPr fontId="1" type="noConversion"/>
  </si>
  <si>
    <t>Summary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</si>
</sst>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4"/>
      <charset val="13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43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1" applyFont="1"/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3" fillId="0" borderId="0" xfId="3" applyFont="1"/>
    <xf numFmtId="0" fontId="3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6" xfId="0" applyFont="1" applyFill="1" applyBorder="1" applyAlignment="1">
      <alignment horizontal="left" vertical="center"/>
    </xf>
    <xf numFmtId="0" fontId="4" fillId="0" borderId="3" xfId="4" applyFont="1" applyBorder="1"/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0" xfId="3" applyFont="1"/>
    <xf numFmtId="0" fontId="3" fillId="2" borderId="8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4" fillId="3" borderId="1" xfId="1" applyFont="1" applyFill="1" applyBorder="1"/>
    <xf numFmtId="0" fontId="3" fillId="0" borderId="0" xfId="0" applyFont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3" fillId="0" borderId="0" xfId="3" applyFont="1" applyAlignment="1">
      <alignment horizontal="center"/>
    </xf>
    <xf numFmtId="0" fontId="3" fillId="0" borderId="0" xfId="0" applyFont="1" applyAlignment="1">
      <alignment vertical="center"/>
    </xf>
    <xf numFmtId="0" fontId="3" fillId="3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4" borderId="0" xfId="1" applyFont="1" applyFill="1"/>
  </cellXfs>
  <cellStyles count="7">
    <cellStyle name="一般" xfId="0" builtinId="0"/>
    <cellStyle name="一般 2" xfId="1"/>
    <cellStyle name="一般 3" xfId="3"/>
    <cellStyle name="一般 4" xfId="6"/>
    <cellStyle name="一般 5" xfId="4"/>
    <cellStyle name="千分位 2" xfId="2"/>
    <cellStyle name="千分位 3" xfId="5"/>
  </cellStyles>
  <dxfs count="0"/>
  <tableStyles count="0" defaultTableStyle="TableStyleMedium2" defaultPivotStyle="PivotStyleLight16"/>
  <colors>
    <mruColors>
      <color rgb="FFCC99FF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0</xdr:rowOff>
    </xdr:from>
    <xdr:to>
      <xdr:col>8</xdr:col>
      <xdr:colOff>342900</xdr:colOff>
      <xdr:row>4</xdr:row>
      <xdr:rowOff>57150</xdr:rowOff>
    </xdr:to>
    <xdr:pic>
      <xdr:nvPicPr>
        <xdr:cNvPr id="7" name="圖片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28650"/>
          <a:ext cx="30670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19050</xdr:colOff>
      <xdr:row>4</xdr:row>
      <xdr:rowOff>161925</xdr:rowOff>
    </xdr:from>
    <xdr:to>
      <xdr:col>6</xdr:col>
      <xdr:colOff>657225</xdr:colOff>
      <xdr:row>7</xdr:row>
      <xdr:rowOff>95250</xdr:rowOff>
    </xdr:to>
    <xdr:pic>
      <xdr:nvPicPr>
        <xdr:cNvPr id="8" name="圖片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1209675"/>
          <a:ext cx="200977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85725</xdr:colOff>
      <xdr:row>7</xdr:row>
      <xdr:rowOff>152400</xdr:rowOff>
    </xdr:from>
    <xdr:to>
      <xdr:col>6</xdr:col>
      <xdr:colOff>571500</xdr:colOff>
      <xdr:row>8</xdr:row>
      <xdr:rowOff>190500</xdr:rowOff>
    </xdr:to>
    <xdr:pic>
      <xdr:nvPicPr>
        <xdr:cNvPr id="9" name="圖片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828800"/>
          <a:ext cx="185737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19050</xdr:colOff>
      <xdr:row>11</xdr:row>
      <xdr:rowOff>171450</xdr:rowOff>
    </xdr:from>
    <xdr:to>
      <xdr:col>10</xdr:col>
      <xdr:colOff>152400</xdr:colOff>
      <xdr:row>13</xdr:row>
      <xdr:rowOff>0</xdr:rowOff>
    </xdr:to>
    <xdr:pic>
      <xdr:nvPicPr>
        <xdr:cNvPr id="6" name="圖片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2895600"/>
          <a:ext cx="42481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workbookViewId="0"/>
  </sheetViews>
  <sheetFormatPr defaultRowHeight="16.5" x14ac:dyDescent="0.25"/>
  <cols>
    <col min="1" max="1" width="13.875" customWidth="1"/>
    <col min="2" max="2" width="21.875" customWidth="1"/>
  </cols>
  <sheetData>
    <row r="2" spans="1:11" x14ac:dyDescent="0.25">
      <c r="A2" s="17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25">
      <c r="A3" s="25" t="s">
        <v>53</v>
      </c>
      <c r="B3" t="s">
        <v>26</v>
      </c>
      <c r="C3" s="2" t="s">
        <v>37</v>
      </c>
    </row>
    <row r="4" spans="1:11" x14ac:dyDescent="0.25">
      <c r="A4" s="26"/>
      <c r="C4" s="2" t="s">
        <v>36</v>
      </c>
    </row>
    <row r="5" spans="1:11" x14ac:dyDescent="0.25">
      <c r="A5" s="26"/>
      <c r="C5" s="2" t="s">
        <v>38</v>
      </c>
    </row>
    <row r="6" spans="1:11" x14ac:dyDescent="0.25">
      <c r="A6" s="26"/>
      <c r="B6" t="s">
        <v>27</v>
      </c>
      <c r="C6" s="2" t="s">
        <v>39</v>
      </c>
    </row>
    <row r="7" spans="1:11" x14ac:dyDescent="0.25">
      <c r="A7" s="26"/>
    </row>
    <row r="8" spans="1:11" x14ac:dyDescent="0.25">
      <c r="A8" s="26"/>
    </row>
    <row r="9" spans="1:11" x14ac:dyDescent="0.25">
      <c r="A9" s="25" t="s">
        <v>28</v>
      </c>
      <c r="C9" t="s">
        <v>40</v>
      </c>
      <c r="E9" s="5"/>
      <c r="F9" s="5"/>
      <c r="G9" s="5"/>
    </row>
    <row r="10" spans="1:11" x14ac:dyDescent="0.25">
      <c r="A10" s="26"/>
      <c r="B10" s="5"/>
      <c r="C10" t="s">
        <v>41</v>
      </c>
      <c r="D10" s="5"/>
    </row>
    <row r="11" spans="1:11" x14ac:dyDescent="0.25">
      <c r="A11" s="26"/>
    </row>
    <row r="12" spans="1:11" x14ac:dyDescent="0.25">
      <c r="A12" s="25" t="s">
        <v>43</v>
      </c>
      <c r="B12" s="5"/>
      <c r="C12" t="s">
        <v>40</v>
      </c>
      <c r="D12" s="5"/>
      <c r="E12" s="5"/>
      <c r="F12" s="5"/>
      <c r="G12" s="5"/>
    </row>
    <row r="13" spans="1:11" x14ac:dyDescent="0.25">
      <c r="C13" t="s">
        <v>42</v>
      </c>
    </row>
    <row r="15" spans="1:11" x14ac:dyDescent="0.25">
      <c r="A15" s="3" t="s">
        <v>51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t="s">
        <v>20</v>
      </c>
      <c r="C16" t="s">
        <v>44</v>
      </c>
    </row>
    <row r="17" spans="1:11" x14ac:dyDescent="0.25">
      <c r="A17" t="s">
        <v>21</v>
      </c>
      <c r="C17" t="s">
        <v>44</v>
      </c>
    </row>
    <row r="18" spans="1:11" x14ac:dyDescent="0.25">
      <c r="A18" t="s">
        <v>22</v>
      </c>
      <c r="C18" t="s">
        <v>45</v>
      </c>
    </row>
    <row r="20" spans="1:11" x14ac:dyDescent="0.25">
      <c r="A20" s="17" t="s">
        <v>6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t="s">
        <v>20</v>
      </c>
      <c r="C21" t="s">
        <v>44</v>
      </c>
    </row>
    <row r="22" spans="1:11" x14ac:dyDescent="0.25">
      <c r="A22" t="s">
        <v>21</v>
      </c>
      <c r="C22" t="s">
        <v>44</v>
      </c>
    </row>
    <row r="23" spans="1:11" x14ac:dyDescent="0.25">
      <c r="A23" t="s">
        <v>22</v>
      </c>
      <c r="C23" t="s">
        <v>45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6"/>
  <sheetViews>
    <sheetView tabSelected="1" zoomScale="70" zoomScaleNormal="70" workbookViewId="0"/>
  </sheetViews>
  <sheetFormatPr defaultRowHeight="15.75" x14ac:dyDescent="0.25"/>
  <cols>
    <col min="1" max="1" width="15.625" style="1" customWidth="1"/>
    <col min="2" max="3" width="9" style="1"/>
    <col min="4" max="7" width="9.375" style="1" customWidth="1"/>
    <col min="8" max="8" width="11.5" style="1" customWidth="1"/>
    <col min="9" max="9" width="15.625" style="1" customWidth="1"/>
    <col min="10" max="16384" width="9" style="1"/>
  </cols>
  <sheetData>
    <row r="2" spans="1:16" x14ac:dyDescent="0.25">
      <c r="A2" s="27" t="s">
        <v>7</v>
      </c>
      <c r="B2" s="27" t="s">
        <v>47</v>
      </c>
      <c r="C2" s="24">
        <v>64</v>
      </c>
      <c r="F2" s="20" t="s">
        <v>9</v>
      </c>
      <c r="G2" s="20"/>
      <c r="H2" s="27">
        <v>12</v>
      </c>
    </row>
    <row r="3" spans="1:16" x14ac:dyDescent="0.25">
      <c r="F3" s="20" t="s">
        <v>48</v>
      </c>
      <c r="G3" s="20"/>
      <c r="H3" s="27">
        <v>8</v>
      </c>
    </row>
    <row r="5" spans="1:16" x14ac:dyDescent="0.25">
      <c r="A5" s="7" t="s">
        <v>1</v>
      </c>
      <c r="B5" s="7" t="s">
        <v>10</v>
      </c>
      <c r="C5" s="7" t="s">
        <v>11</v>
      </c>
      <c r="D5" s="28" t="s">
        <v>46</v>
      </c>
      <c r="E5" s="28"/>
      <c r="F5" s="28"/>
      <c r="G5" s="28"/>
    </row>
    <row r="6" spans="1:16" x14ac:dyDescent="0.25">
      <c r="A6" s="7" t="s">
        <v>2</v>
      </c>
      <c r="B6" s="7">
        <v>64</v>
      </c>
      <c r="C6" s="7">
        <v>64</v>
      </c>
      <c r="D6" s="7">
        <f>($C$2/B6)*($C$2/C6)</f>
        <v>1</v>
      </c>
    </row>
    <row r="7" spans="1:16" x14ac:dyDescent="0.25">
      <c r="A7" s="7" t="s">
        <v>3</v>
      </c>
      <c r="B7" s="7">
        <v>32</v>
      </c>
      <c r="C7" s="7">
        <v>32</v>
      </c>
      <c r="D7" s="7">
        <f t="shared" ref="D7:D9" si="0">($C$2/B7)*($C$2/C7)</f>
        <v>4</v>
      </c>
    </row>
    <row r="8" spans="1:16" x14ac:dyDescent="0.25">
      <c r="A8" s="7" t="s">
        <v>4</v>
      </c>
      <c r="B8" s="7">
        <v>16</v>
      </c>
      <c r="C8" s="7">
        <v>16</v>
      </c>
      <c r="D8" s="7">
        <f t="shared" si="0"/>
        <v>16</v>
      </c>
    </row>
    <row r="9" spans="1:16" x14ac:dyDescent="0.25">
      <c r="A9" s="7" t="s">
        <v>5</v>
      </c>
      <c r="B9" s="7">
        <v>8</v>
      </c>
      <c r="C9" s="7">
        <v>8</v>
      </c>
      <c r="D9" s="7">
        <f t="shared" si="0"/>
        <v>64</v>
      </c>
    </row>
    <row r="12" spans="1:16" x14ac:dyDescent="0.25">
      <c r="A12" s="44" t="s">
        <v>57</v>
      </c>
      <c r="I12" s="44" t="s">
        <v>58</v>
      </c>
    </row>
    <row r="14" spans="1:16" x14ac:dyDescent="0.25">
      <c r="A14" s="3" t="s">
        <v>0</v>
      </c>
      <c r="I14" s="3" t="s">
        <v>0</v>
      </c>
    </row>
    <row r="15" spans="1:16" x14ac:dyDescent="0.25">
      <c r="A15" s="8"/>
      <c r="B15" s="31" t="s">
        <v>19</v>
      </c>
      <c r="C15" s="31"/>
      <c r="D15" s="31"/>
      <c r="E15" s="31"/>
      <c r="F15" s="31" t="s">
        <v>62</v>
      </c>
      <c r="G15" s="31"/>
      <c r="I15" s="8"/>
      <c r="J15" s="31" t="s">
        <v>19</v>
      </c>
      <c r="K15" s="31"/>
      <c r="L15" s="31"/>
      <c r="M15" s="31"/>
      <c r="N15" s="31"/>
      <c r="O15" s="31" t="s">
        <v>62</v>
      </c>
      <c r="P15" s="31"/>
    </row>
    <row r="16" spans="1:16" x14ac:dyDescent="0.25">
      <c r="A16" s="12" t="s">
        <v>1</v>
      </c>
      <c r="B16" s="8" t="s">
        <v>16</v>
      </c>
      <c r="C16" s="8" t="s">
        <v>15</v>
      </c>
      <c r="D16" s="8" t="s">
        <v>13</v>
      </c>
      <c r="E16" s="8" t="s">
        <v>14</v>
      </c>
      <c r="F16" s="8" t="s">
        <v>59</v>
      </c>
      <c r="G16" s="8" t="s">
        <v>60</v>
      </c>
      <c r="I16" s="12" t="s">
        <v>1</v>
      </c>
      <c r="J16" s="8" t="s">
        <v>16</v>
      </c>
      <c r="K16" s="8" t="s">
        <v>15</v>
      </c>
      <c r="L16" s="8" t="s">
        <v>13</v>
      </c>
      <c r="M16" s="8" t="s">
        <v>61</v>
      </c>
      <c r="N16" s="8" t="s">
        <v>30</v>
      </c>
      <c r="O16" s="8" t="s">
        <v>59</v>
      </c>
      <c r="P16" s="8" t="s">
        <v>60</v>
      </c>
    </row>
    <row r="17" spans="1:16" x14ac:dyDescent="0.25">
      <c r="A17" s="14" t="s">
        <v>2</v>
      </c>
      <c r="B17" s="13">
        <f>$D6*'uni-prediction'!N16</f>
        <v>7040</v>
      </c>
      <c r="C17" s="13">
        <f>$D6*'uni-prediction'!O16</f>
        <v>6</v>
      </c>
      <c r="D17" s="13">
        <f>$D6*'uni-prediction'!P16</f>
        <v>6406</v>
      </c>
      <c r="E17" s="13">
        <f>$D6*'uni-prediction'!Q16</f>
        <v>3</v>
      </c>
      <c r="F17" s="13">
        <f>B17+C17</f>
        <v>7046</v>
      </c>
      <c r="G17" s="13">
        <f>D17+E17</f>
        <v>6409</v>
      </c>
      <c r="I17" s="14" t="s">
        <v>2</v>
      </c>
      <c r="J17" s="13">
        <f>$D6*'bi-prediction'!R17</f>
        <v>20224</v>
      </c>
      <c r="K17" s="13">
        <f>$D6*'bi-prediction'!S17</f>
        <v>12</v>
      </c>
      <c r="L17" s="13">
        <f>$D6*'bi-prediction'!T17</f>
        <v>12812</v>
      </c>
      <c r="M17" s="13">
        <f>$D6*'bi-prediction'!U17</f>
        <v>6</v>
      </c>
      <c r="N17" s="13">
        <f>$D6*'bi-prediction'!V17</f>
        <v>6144</v>
      </c>
      <c r="O17" s="13">
        <f>J17+K17</f>
        <v>20236</v>
      </c>
      <c r="P17" s="13">
        <f>L17+M17</f>
        <v>12818</v>
      </c>
    </row>
    <row r="18" spans="1:16" x14ac:dyDescent="0.25">
      <c r="A18" s="14" t="s">
        <v>3</v>
      </c>
      <c r="B18" s="13">
        <f>$D7*'uni-prediction'!N17</f>
        <v>7936</v>
      </c>
      <c r="C18" s="13">
        <f>$D7*'uni-prediction'!O17</f>
        <v>24</v>
      </c>
      <c r="D18" s="13">
        <f>$D7*'uni-prediction'!P17</f>
        <v>6680</v>
      </c>
      <c r="E18" s="13">
        <f>$D7*'uni-prediction'!Q17</f>
        <v>12</v>
      </c>
      <c r="F18" s="13">
        <f t="shared" ref="F18:F20" si="1">B18+C18</f>
        <v>7960</v>
      </c>
      <c r="G18" s="13">
        <f t="shared" ref="G18:G20" si="2">D18+E18</f>
        <v>6692</v>
      </c>
      <c r="I18" s="14" t="s">
        <v>3</v>
      </c>
      <c r="J18" s="13">
        <f>$D7*'bi-prediction'!R18</f>
        <v>22016</v>
      </c>
      <c r="K18" s="13">
        <f>$D7*'bi-prediction'!S18</f>
        <v>48</v>
      </c>
      <c r="L18" s="13">
        <f>$D7*'bi-prediction'!T18</f>
        <v>13360</v>
      </c>
      <c r="M18" s="13">
        <f>$D7*'bi-prediction'!U18</f>
        <v>24</v>
      </c>
      <c r="N18" s="13">
        <f>$D7*'bi-prediction'!V18</f>
        <v>6144</v>
      </c>
      <c r="O18" s="13">
        <f t="shared" ref="O18:O20" si="3">J18+K18</f>
        <v>22064</v>
      </c>
      <c r="P18" s="13">
        <f t="shared" ref="P18:P20" si="4">L18+M18</f>
        <v>13384</v>
      </c>
    </row>
    <row r="19" spans="1:16" x14ac:dyDescent="0.25">
      <c r="A19" s="14" t="s">
        <v>4</v>
      </c>
      <c r="B19" s="13">
        <f>$D8*'uni-prediction'!N18</f>
        <v>9728</v>
      </c>
      <c r="C19" s="13">
        <f>$D8*'uni-prediction'!O18</f>
        <v>96</v>
      </c>
      <c r="D19" s="13">
        <f>$D8*'uni-prediction'!P18</f>
        <v>7264</v>
      </c>
      <c r="E19" s="13">
        <f>$D8*'uni-prediction'!Q18</f>
        <v>48</v>
      </c>
      <c r="F19" s="13">
        <f t="shared" si="1"/>
        <v>9824</v>
      </c>
      <c r="G19" s="13">
        <f t="shared" si="2"/>
        <v>7312</v>
      </c>
      <c r="I19" s="14" t="s">
        <v>4</v>
      </c>
      <c r="J19" s="13">
        <f>$D8*'bi-prediction'!R19</f>
        <v>25600</v>
      </c>
      <c r="K19" s="13">
        <f>$D8*'bi-prediction'!S19</f>
        <v>192</v>
      </c>
      <c r="L19" s="13">
        <f>$D8*'bi-prediction'!T19</f>
        <v>14528</v>
      </c>
      <c r="M19" s="13">
        <f>$D8*'bi-prediction'!U19</f>
        <v>96</v>
      </c>
      <c r="N19" s="13">
        <f>$D8*'bi-prediction'!V19</f>
        <v>6144</v>
      </c>
      <c r="O19" s="13">
        <f t="shared" si="3"/>
        <v>25792</v>
      </c>
      <c r="P19" s="13">
        <f t="shared" si="4"/>
        <v>14624</v>
      </c>
    </row>
    <row r="20" spans="1:16" x14ac:dyDescent="0.25">
      <c r="A20" s="14" t="s">
        <v>5</v>
      </c>
      <c r="B20" s="13">
        <f>$D9*'uni-prediction'!N19</f>
        <v>13312</v>
      </c>
      <c r="C20" s="13">
        <f>$D9*'uni-prediction'!O19</f>
        <v>384</v>
      </c>
      <c r="D20" s="13">
        <f>$D9*'uni-prediction'!P19</f>
        <v>8576</v>
      </c>
      <c r="E20" s="13">
        <f>$D9*'uni-prediction'!Q19</f>
        <v>192</v>
      </c>
      <c r="F20" s="13">
        <f t="shared" si="1"/>
        <v>13696</v>
      </c>
      <c r="G20" s="13">
        <f t="shared" si="2"/>
        <v>8768</v>
      </c>
      <c r="I20" s="14" t="s">
        <v>5</v>
      </c>
      <c r="J20" s="13">
        <f>$D9*'bi-prediction'!R20</f>
        <v>32768</v>
      </c>
      <c r="K20" s="13">
        <f>$D9*'bi-prediction'!S20</f>
        <v>768</v>
      </c>
      <c r="L20" s="13">
        <f>$D9*'bi-prediction'!T20</f>
        <v>17152</v>
      </c>
      <c r="M20" s="13">
        <f>$D9*'bi-prediction'!U20</f>
        <v>384</v>
      </c>
      <c r="N20" s="13">
        <f>$D9*'bi-prediction'!V20</f>
        <v>6144</v>
      </c>
      <c r="O20" s="13">
        <f t="shared" si="3"/>
        <v>33536</v>
      </c>
      <c r="P20" s="13">
        <f t="shared" si="4"/>
        <v>17536</v>
      </c>
    </row>
    <row r="22" spans="1:16" x14ac:dyDescent="0.25">
      <c r="A22" s="3" t="s">
        <v>51</v>
      </c>
      <c r="I22" s="3" t="s">
        <v>51</v>
      </c>
    </row>
    <row r="24" spans="1:16" x14ac:dyDescent="0.25">
      <c r="A24" s="14" t="s">
        <v>1</v>
      </c>
      <c r="B24" s="15" t="s">
        <v>19</v>
      </c>
      <c r="C24" s="30"/>
      <c r="D24" s="30"/>
      <c r="I24" s="14" t="s">
        <v>1</v>
      </c>
      <c r="J24" s="15" t="s">
        <v>19</v>
      </c>
      <c r="K24" s="30"/>
      <c r="L24" s="30"/>
    </row>
    <row r="25" spans="1:16" x14ac:dyDescent="0.25">
      <c r="A25" s="14" t="s">
        <v>2</v>
      </c>
      <c r="B25" s="13">
        <f>'uni-prediction'!H24</f>
        <v>6400</v>
      </c>
      <c r="I25" s="14" t="s">
        <v>2</v>
      </c>
      <c r="J25" s="13">
        <f>'bi-prediction'!J26</f>
        <v>12544</v>
      </c>
    </row>
    <row r="26" spans="1:16" x14ac:dyDescent="0.25">
      <c r="A26" s="14" t="s">
        <v>3</v>
      </c>
      <c r="B26" s="13">
        <f>'uni-prediction'!H25</f>
        <v>1664</v>
      </c>
      <c r="I26" s="14" t="s">
        <v>3</v>
      </c>
      <c r="J26" s="13">
        <f>'bi-prediction'!J27</f>
        <v>3200</v>
      </c>
    </row>
    <row r="27" spans="1:16" x14ac:dyDescent="0.25">
      <c r="A27" s="14" t="s">
        <v>4</v>
      </c>
      <c r="B27" s="13">
        <f>'uni-prediction'!H26</f>
        <v>448</v>
      </c>
      <c r="I27" s="14" t="s">
        <v>4</v>
      </c>
      <c r="J27" s="13">
        <f>'bi-prediction'!J28</f>
        <v>832</v>
      </c>
    </row>
    <row r="28" spans="1:16" x14ac:dyDescent="0.25">
      <c r="A28" s="14" t="s">
        <v>5</v>
      </c>
      <c r="B28" s="13">
        <f>'uni-prediction'!H27</f>
        <v>128</v>
      </c>
      <c r="I28" s="14" t="s">
        <v>5</v>
      </c>
      <c r="J28" s="13">
        <f>'bi-prediction'!J29</f>
        <v>224</v>
      </c>
    </row>
    <row r="30" spans="1:16" x14ac:dyDescent="0.25">
      <c r="A30" s="3" t="s">
        <v>25</v>
      </c>
      <c r="I30" s="3" t="s">
        <v>25</v>
      </c>
    </row>
    <row r="32" spans="1:16" x14ac:dyDescent="0.25">
      <c r="A32" s="14" t="s">
        <v>1</v>
      </c>
      <c r="B32" s="8" t="s">
        <v>19</v>
      </c>
      <c r="I32" s="14" t="s">
        <v>1</v>
      </c>
      <c r="J32" s="8" t="s">
        <v>19</v>
      </c>
    </row>
    <row r="33" spans="1:10" x14ac:dyDescent="0.25">
      <c r="A33" s="14" t="s">
        <v>2</v>
      </c>
      <c r="B33" s="13">
        <f>$D6*'uni-prediction'!H32</f>
        <v>6400</v>
      </c>
      <c r="I33" s="14" t="s">
        <v>2</v>
      </c>
      <c r="J33" s="13">
        <f>$D6*'bi-prediction'!J35</f>
        <v>6528</v>
      </c>
    </row>
    <row r="34" spans="1:10" x14ac:dyDescent="0.25">
      <c r="A34" s="14" t="s">
        <v>3</v>
      </c>
      <c r="B34" s="13">
        <f>$D7*'uni-prediction'!H33</f>
        <v>6656</v>
      </c>
      <c r="I34" s="14" t="s">
        <v>3</v>
      </c>
      <c r="J34" s="13">
        <f>$D7*'bi-prediction'!J36</f>
        <v>6912</v>
      </c>
    </row>
    <row r="35" spans="1:10" x14ac:dyDescent="0.25">
      <c r="A35" s="14" t="s">
        <v>4</v>
      </c>
      <c r="B35" s="13">
        <f>$D8*'uni-prediction'!H34</f>
        <v>7168</v>
      </c>
      <c r="I35" s="14" t="s">
        <v>4</v>
      </c>
      <c r="J35" s="13">
        <f>$D8*'bi-prediction'!J37</f>
        <v>7680</v>
      </c>
    </row>
    <row r="36" spans="1:10" x14ac:dyDescent="0.25">
      <c r="A36" s="14" t="s">
        <v>5</v>
      </c>
      <c r="B36" s="13">
        <f>$D9*'uni-prediction'!H35</f>
        <v>8192</v>
      </c>
      <c r="I36" s="14" t="s">
        <v>5</v>
      </c>
      <c r="J36" s="13">
        <f>$D9*'bi-prediction'!J38</f>
        <v>9216</v>
      </c>
    </row>
  </sheetData>
  <mergeCells count="6">
    <mergeCell ref="K24:L24"/>
    <mergeCell ref="J15:N15"/>
    <mergeCell ref="B15:E15"/>
    <mergeCell ref="C24:D24"/>
    <mergeCell ref="O15:P15"/>
    <mergeCell ref="F15:G1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zoomScale="70" zoomScaleNormal="70" workbookViewId="0"/>
  </sheetViews>
  <sheetFormatPr defaultRowHeight="15.75" x14ac:dyDescent="0.25"/>
  <cols>
    <col min="1" max="1" width="15.625" style="1" customWidth="1"/>
    <col min="2" max="2" width="9" style="1" customWidth="1"/>
    <col min="3" max="16384" width="9" style="1"/>
  </cols>
  <sheetData>
    <row r="2" spans="1:17" x14ac:dyDescent="0.25">
      <c r="A2" s="27" t="s">
        <v>7</v>
      </c>
      <c r="B2" s="6" t="s">
        <v>8</v>
      </c>
      <c r="D2" s="6" t="s">
        <v>9</v>
      </c>
      <c r="F2" s="6">
        <v>12</v>
      </c>
    </row>
    <row r="3" spans="1:17" x14ac:dyDescent="0.25">
      <c r="D3" s="6" t="s">
        <v>49</v>
      </c>
      <c r="F3" s="6">
        <v>8</v>
      </c>
    </row>
    <row r="5" spans="1:17" x14ac:dyDescent="0.25">
      <c r="A5" s="7" t="s">
        <v>1</v>
      </c>
      <c r="B5" s="7" t="s">
        <v>10</v>
      </c>
      <c r="C5" s="7" t="s">
        <v>11</v>
      </c>
    </row>
    <row r="6" spans="1:17" x14ac:dyDescent="0.25">
      <c r="A6" s="7" t="s">
        <v>2</v>
      </c>
      <c r="B6" s="7">
        <v>64</v>
      </c>
      <c r="C6" s="7">
        <v>64</v>
      </c>
    </row>
    <row r="7" spans="1:17" x14ac:dyDescent="0.25">
      <c r="A7" s="7" t="s">
        <v>3</v>
      </c>
      <c r="B7" s="7">
        <v>32</v>
      </c>
      <c r="C7" s="7">
        <v>32</v>
      </c>
    </row>
    <row r="8" spans="1:17" x14ac:dyDescent="0.25">
      <c r="A8" s="7" t="s">
        <v>4</v>
      </c>
      <c r="B8" s="7">
        <v>16</v>
      </c>
      <c r="C8" s="7">
        <v>16</v>
      </c>
    </row>
    <row r="9" spans="1:17" x14ac:dyDescent="0.25">
      <c r="A9" s="7" t="s">
        <v>5</v>
      </c>
      <c r="B9" s="7">
        <v>8</v>
      </c>
      <c r="C9" s="7">
        <v>8</v>
      </c>
    </row>
    <row r="12" spans="1:17" x14ac:dyDescent="0.25">
      <c r="A12" s="3" t="s">
        <v>0</v>
      </c>
    </row>
    <row r="13" spans="1:17" x14ac:dyDescent="0.25">
      <c r="A13" s="23"/>
      <c r="B13" s="35" t="s">
        <v>23</v>
      </c>
      <c r="C13" s="35"/>
      <c r="D13" s="35"/>
      <c r="E13" s="35"/>
      <c r="F13" s="35"/>
      <c r="G13" s="35"/>
      <c r="H13" s="35" t="s">
        <v>24</v>
      </c>
      <c r="I13" s="35"/>
      <c r="J13" s="35"/>
      <c r="K13" s="35"/>
      <c r="L13" s="35"/>
      <c r="M13" s="35"/>
      <c r="N13" s="36"/>
      <c r="O13" s="36"/>
      <c r="P13" s="36"/>
      <c r="Q13" s="36"/>
    </row>
    <row r="14" spans="1:17" x14ac:dyDescent="0.25">
      <c r="A14" s="8"/>
      <c r="B14" s="37" t="s">
        <v>52</v>
      </c>
      <c r="C14" s="38"/>
      <c r="D14" s="38"/>
      <c r="E14" s="39"/>
      <c r="F14" s="37" t="s">
        <v>12</v>
      </c>
      <c r="G14" s="39"/>
      <c r="H14" s="37" t="s">
        <v>52</v>
      </c>
      <c r="I14" s="38"/>
      <c r="J14" s="38"/>
      <c r="K14" s="39"/>
      <c r="L14" s="37" t="s">
        <v>12</v>
      </c>
      <c r="M14" s="39"/>
      <c r="N14" s="9" t="s">
        <v>19</v>
      </c>
      <c r="O14" s="10"/>
      <c r="P14" s="10"/>
      <c r="Q14" s="11"/>
    </row>
    <row r="15" spans="1:17" x14ac:dyDescent="0.25">
      <c r="A15" s="12" t="s">
        <v>1</v>
      </c>
      <c r="B15" s="8" t="s">
        <v>17</v>
      </c>
      <c r="C15" s="8" t="s">
        <v>18</v>
      </c>
      <c r="D15" s="8" t="s">
        <v>13</v>
      </c>
      <c r="E15" s="8" t="s">
        <v>14</v>
      </c>
      <c r="F15" s="8" t="s">
        <v>17</v>
      </c>
      <c r="G15" s="8" t="s">
        <v>13</v>
      </c>
      <c r="H15" s="8" t="s">
        <v>16</v>
      </c>
      <c r="I15" s="8" t="s">
        <v>15</v>
      </c>
      <c r="J15" s="8" t="s">
        <v>13</v>
      </c>
      <c r="K15" s="8" t="s">
        <v>14</v>
      </c>
      <c r="L15" s="8" t="s">
        <v>16</v>
      </c>
      <c r="M15" s="8" t="s">
        <v>13</v>
      </c>
      <c r="N15" s="8" t="s">
        <v>17</v>
      </c>
      <c r="O15" s="8" t="s">
        <v>18</v>
      </c>
      <c r="P15" s="8" t="s">
        <v>13</v>
      </c>
      <c r="Q15" s="8" t="s">
        <v>14</v>
      </c>
    </row>
    <row r="16" spans="1:17" x14ac:dyDescent="0.25">
      <c r="A16" s="14" t="s">
        <v>2</v>
      </c>
      <c r="B16" s="13">
        <f>7*$B6</f>
        <v>448</v>
      </c>
      <c r="C16" s="13">
        <v>3</v>
      </c>
      <c r="D16" s="13">
        <f>2*$B6+2</f>
        <v>130</v>
      </c>
      <c r="E16" s="13">
        <v>1</v>
      </c>
      <c r="F16" s="13">
        <f>B6*C6</f>
        <v>4096</v>
      </c>
      <c r="G16" s="13">
        <f>B6*C6</f>
        <v>4096</v>
      </c>
      <c r="H16" s="13">
        <f>7*($B6/2)*2</f>
        <v>448</v>
      </c>
      <c r="I16" s="13">
        <v>3</v>
      </c>
      <c r="J16" s="13">
        <f>(2*($B6/2)+2)*2</f>
        <v>132</v>
      </c>
      <c r="K16" s="13">
        <f>1*2</f>
        <v>2</v>
      </c>
      <c r="L16" s="13">
        <f>(($B6/2)*($C6/2))*2</f>
        <v>2048</v>
      </c>
      <c r="M16" s="13">
        <f>(($B6/2)*($C6/2))*2</f>
        <v>2048</v>
      </c>
      <c r="N16" s="13">
        <f>B16+F16+H16+L16</f>
        <v>7040</v>
      </c>
      <c r="O16" s="13">
        <f>C16+I16</f>
        <v>6</v>
      </c>
      <c r="P16" s="13">
        <f>D16+G16+J16+M16</f>
        <v>6406</v>
      </c>
      <c r="Q16" s="13">
        <f>E16+K16</f>
        <v>3</v>
      </c>
    </row>
    <row r="17" spans="1:17" x14ac:dyDescent="0.25">
      <c r="A17" s="14" t="s">
        <v>3</v>
      </c>
      <c r="B17" s="13">
        <f t="shared" ref="B17:B19" si="0">7*$B7</f>
        <v>224</v>
      </c>
      <c r="C17" s="13">
        <v>3</v>
      </c>
      <c r="D17" s="13">
        <f t="shared" ref="D17:D19" si="1">2*$B7+2</f>
        <v>66</v>
      </c>
      <c r="E17" s="13">
        <v>1</v>
      </c>
      <c r="F17" s="13">
        <f>B7*C7</f>
        <v>1024</v>
      </c>
      <c r="G17" s="13">
        <f>B7*C7</f>
        <v>1024</v>
      </c>
      <c r="H17" s="13">
        <f t="shared" ref="H17:H19" si="2">7*($B7/2)*2</f>
        <v>224</v>
      </c>
      <c r="I17" s="13">
        <v>3</v>
      </c>
      <c r="J17" s="13">
        <f t="shared" ref="J17:J19" si="3">(2*($B7/2)+2)*2</f>
        <v>68</v>
      </c>
      <c r="K17" s="13">
        <f t="shared" ref="K17:K19" si="4">1*2</f>
        <v>2</v>
      </c>
      <c r="L17" s="13">
        <f t="shared" ref="L17:M19" si="5">(($B7/2)*($C7/2))*2</f>
        <v>512</v>
      </c>
      <c r="M17" s="13">
        <f t="shared" si="5"/>
        <v>512</v>
      </c>
      <c r="N17" s="13">
        <f t="shared" ref="N17:N19" si="6">B17+F17+H17+L17</f>
        <v>1984</v>
      </c>
      <c r="O17" s="13">
        <f t="shared" ref="O17:O19" si="7">C17+I17</f>
        <v>6</v>
      </c>
      <c r="P17" s="13">
        <f t="shared" ref="P17:P19" si="8">D17+G17+J17+M17</f>
        <v>1670</v>
      </c>
      <c r="Q17" s="13">
        <f t="shared" ref="Q17:Q19" si="9">E17+K17</f>
        <v>3</v>
      </c>
    </row>
    <row r="18" spans="1:17" x14ac:dyDescent="0.25">
      <c r="A18" s="14" t="s">
        <v>4</v>
      </c>
      <c r="B18" s="13">
        <f t="shared" si="0"/>
        <v>112</v>
      </c>
      <c r="C18" s="13">
        <v>3</v>
      </c>
      <c r="D18" s="13">
        <f t="shared" si="1"/>
        <v>34</v>
      </c>
      <c r="E18" s="13">
        <v>1</v>
      </c>
      <c r="F18" s="13">
        <f>B8*C8</f>
        <v>256</v>
      </c>
      <c r="G18" s="13">
        <f>B8*C8</f>
        <v>256</v>
      </c>
      <c r="H18" s="13">
        <f t="shared" si="2"/>
        <v>112</v>
      </c>
      <c r="I18" s="13">
        <v>3</v>
      </c>
      <c r="J18" s="13">
        <f t="shared" si="3"/>
        <v>36</v>
      </c>
      <c r="K18" s="13">
        <f t="shared" si="4"/>
        <v>2</v>
      </c>
      <c r="L18" s="13">
        <f t="shared" si="5"/>
        <v>128</v>
      </c>
      <c r="M18" s="13">
        <f t="shared" si="5"/>
        <v>128</v>
      </c>
      <c r="N18" s="13">
        <f t="shared" si="6"/>
        <v>608</v>
      </c>
      <c r="O18" s="13">
        <f t="shared" si="7"/>
        <v>6</v>
      </c>
      <c r="P18" s="13">
        <f t="shared" si="8"/>
        <v>454</v>
      </c>
      <c r="Q18" s="13">
        <f t="shared" si="9"/>
        <v>3</v>
      </c>
    </row>
    <row r="19" spans="1:17" x14ac:dyDescent="0.25">
      <c r="A19" s="14" t="s">
        <v>5</v>
      </c>
      <c r="B19" s="13">
        <f t="shared" si="0"/>
        <v>56</v>
      </c>
      <c r="C19" s="13">
        <v>3</v>
      </c>
      <c r="D19" s="13">
        <f t="shared" si="1"/>
        <v>18</v>
      </c>
      <c r="E19" s="13">
        <v>1</v>
      </c>
      <c r="F19" s="13">
        <f>B9*C9</f>
        <v>64</v>
      </c>
      <c r="G19" s="13">
        <f>B9*C9</f>
        <v>64</v>
      </c>
      <c r="H19" s="13">
        <f t="shared" si="2"/>
        <v>56</v>
      </c>
      <c r="I19" s="13">
        <v>3</v>
      </c>
      <c r="J19" s="13">
        <f t="shared" si="3"/>
        <v>20</v>
      </c>
      <c r="K19" s="13">
        <f t="shared" si="4"/>
        <v>2</v>
      </c>
      <c r="L19" s="13">
        <f t="shared" si="5"/>
        <v>32</v>
      </c>
      <c r="M19" s="13">
        <f t="shared" si="5"/>
        <v>32</v>
      </c>
      <c r="N19" s="13">
        <f t="shared" si="6"/>
        <v>208</v>
      </c>
      <c r="O19" s="13">
        <f t="shared" si="7"/>
        <v>6</v>
      </c>
      <c r="P19" s="13">
        <f t="shared" si="8"/>
        <v>134</v>
      </c>
      <c r="Q19" s="13">
        <f t="shared" si="9"/>
        <v>3</v>
      </c>
    </row>
    <row r="21" spans="1:17" x14ac:dyDescent="0.25">
      <c r="A21" s="3" t="s">
        <v>51</v>
      </c>
    </row>
    <row r="22" spans="1:17" x14ac:dyDescent="0.25">
      <c r="A22" s="22"/>
      <c r="B22" s="35" t="s">
        <v>23</v>
      </c>
      <c r="C22" s="35"/>
      <c r="D22" s="35"/>
      <c r="E22" s="35" t="s">
        <v>24</v>
      </c>
      <c r="F22" s="35"/>
      <c r="G22" s="35"/>
      <c r="H22" s="22"/>
    </row>
    <row r="23" spans="1:17" x14ac:dyDescent="0.25">
      <c r="A23" s="14" t="s">
        <v>1</v>
      </c>
      <c r="B23" s="15" t="s">
        <v>20</v>
      </c>
      <c r="C23" s="15" t="s">
        <v>21</v>
      </c>
      <c r="D23" s="15" t="s">
        <v>55</v>
      </c>
      <c r="E23" s="15" t="s">
        <v>20</v>
      </c>
      <c r="F23" s="15" t="s">
        <v>21</v>
      </c>
      <c r="G23" s="15" t="s">
        <v>55</v>
      </c>
      <c r="H23" s="15" t="s">
        <v>19</v>
      </c>
      <c r="I23" s="30"/>
      <c r="J23" s="30"/>
    </row>
    <row r="24" spans="1:17" x14ac:dyDescent="0.25">
      <c r="A24" s="14" t="s">
        <v>2</v>
      </c>
      <c r="B24" s="13">
        <f>$B6</f>
        <v>64</v>
      </c>
      <c r="C24" s="13">
        <f>$B6</f>
        <v>64</v>
      </c>
      <c r="D24" s="13">
        <f>$B6*$C6</f>
        <v>4096</v>
      </c>
      <c r="E24" s="13">
        <f>($B6/2)*2</f>
        <v>64</v>
      </c>
      <c r="F24" s="13">
        <f>($B6/2)*2</f>
        <v>64</v>
      </c>
      <c r="G24" s="13">
        <f>(($B6/2)*($C6/2))*2</f>
        <v>2048</v>
      </c>
      <c r="H24" s="13">
        <f>SUM(B24:G24)</f>
        <v>6400</v>
      </c>
    </row>
    <row r="25" spans="1:17" x14ac:dyDescent="0.25">
      <c r="A25" s="14" t="s">
        <v>3</v>
      </c>
      <c r="B25" s="13">
        <f t="shared" ref="B25:C27" si="10">$B7</f>
        <v>32</v>
      </c>
      <c r="C25" s="13">
        <f t="shared" si="10"/>
        <v>32</v>
      </c>
      <c r="D25" s="13">
        <f t="shared" ref="D25:D27" si="11">$B7*$C7</f>
        <v>1024</v>
      </c>
      <c r="E25" s="13">
        <f t="shared" ref="E25:F27" si="12">($B7/2)*2</f>
        <v>32</v>
      </c>
      <c r="F25" s="13">
        <f t="shared" si="12"/>
        <v>32</v>
      </c>
      <c r="G25" s="13">
        <f t="shared" ref="G25:G27" si="13">(($B7/2)*($C7/2))*2</f>
        <v>512</v>
      </c>
      <c r="H25" s="13">
        <f t="shared" ref="H25:H27" si="14">SUM(B25:G25)</f>
        <v>1664</v>
      </c>
    </row>
    <row r="26" spans="1:17" x14ac:dyDescent="0.25">
      <c r="A26" s="14" t="s">
        <v>4</v>
      </c>
      <c r="B26" s="13">
        <f t="shared" si="10"/>
        <v>16</v>
      </c>
      <c r="C26" s="13">
        <f t="shared" si="10"/>
        <v>16</v>
      </c>
      <c r="D26" s="13">
        <f t="shared" si="11"/>
        <v>256</v>
      </c>
      <c r="E26" s="13">
        <f t="shared" si="12"/>
        <v>16</v>
      </c>
      <c r="F26" s="13">
        <f t="shared" si="12"/>
        <v>16</v>
      </c>
      <c r="G26" s="13">
        <f t="shared" si="13"/>
        <v>128</v>
      </c>
      <c r="H26" s="13">
        <f t="shared" si="14"/>
        <v>448</v>
      </c>
    </row>
    <row r="27" spans="1:17" x14ac:dyDescent="0.25">
      <c r="A27" s="14" t="s">
        <v>5</v>
      </c>
      <c r="B27" s="13">
        <f t="shared" si="10"/>
        <v>8</v>
      </c>
      <c r="C27" s="13">
        <f t="shared" si="10"/>
        <v>8</v>
      </c>
      <c r="D27" s="13">
        <f t="shared" si="11"/>
        <v>64</v>
      </c>
      <c r="E27" s="13">
        <f t="shared" si="12"/>
        <v>8</v>
      </c>
      <c r="F27" s="13">
        <f t="shared" si="12"/>
        <v>8</v>
      </c>
      <c r="G27" s="13">
        <f t="shared" si="13"/>
        <v>32</v>
      </c>
      <c r="H27" s="13">
        <f t="shared" si="14"/>
        <v>128</v>
      </c>
    </row>
    <row r="29" spans="1:17" x14ac:dyDescent="0.25">
      <c r="A29" s="3" t="s">
        <v>25</v>
      </c>
    </row>
    <row r="30" spans="1:17" x14ac:dyDescent="0.25">
      <c r="A30" s="22"/>
      <c r="B30" s="32" t="s">
        <v>23</v>
      </c>
      <c r="C30" s="33"/>
      <c r="D30" s="34"/>
      <c r="E30" s="32" t="s">
        <v>24</v>
      </c>
      <c r="F30" s="33"/>
      <c r="G30" s="34"/>
      <c r="H30" s="22"/>
    </row>
    <row r="31" spans="1:17" x14ac:dyDescent="0.25">
      <c r="A31" s="14" t="s">
        <v>1</v>
      </c>
      <c r="B31" s="8" t="s">
        <v>20</v>
      </c>
      <c r="C31" s="8" t="s">
        <v>21</v>
      </c>
      <c r="D31" s="15" t="s">
        <v>55</v>
      </c>
      <c r="E31" s="8" t="s">
        <v>20</v>
      </c>
      <c r="F31" s="8" t="s">
        <v>21</v>
      </c>
      <c r="G31" s="15" t="s">
        <v>55</v>
      </c>
      <c r="H31" s="8" t="s">
        <v>19</v>
      </c>
    </row>
    <row r="32" spans="1:17" x14ac:dyDescent="0.25">
      <c r="A32" s="14" t="s">
        <v>2</v>
      </c>
      <c r="B32" s="13">
        <f>$B6</f>
        <v>64</v>
      </c>
      <c r="C32" s="13">
        <f>$B6</f>
        <v>64</v>
      </c>
      <c r="D32" s="13">
        <f>$B6*$C6</f>
        <v>4096</v>
      </c>
      <c r="E32" s="13">
        <f>($B6/2)*2</f>
        <v>64</v>
      </c>
      <c r="F32" s="13">
        <f>($B6/2)*2</f>
        <v>64</v>
      </c>
      <c r="G32" s="13">
        <f>(($B6/2)*($C6/2))*2</f>
        <v>2048</v>
      </c>
      <c r="H32" s="13">
        <f>SUM(B32:G32)</f>
        <v>6400</v>
      </c>
    </row>
    <row r="33" spans="1:8" x14ac:dyDescent="0.25">
      <c r="A33" s="14" t="s">
        <v>3</v>
      </c>
      <c r="B33" s="13">
        <f t="shared" ref="B33:C35" si="15">$B7</f>
        <v>32</v>
      </c>
      <c r="C33" s="13">
        <f t="shared" si="15"/>
        <v>32</v>
      </c>
      <c r="D33" s="13">
        <f t="shared" ref="D33:D35" si="16">$B7*$C7</f>
        <v>1024</v>
      </c>
      <c r="E33" s="13">
        <f t="shared" ref="E33:F35" si="17">($B7/2)*2</f>
        <v>32</v>
      </c>
      <c r="F33" s="13">
        <f t="shared" si="17"/>
        <v>32</v>
      </c>
      <c r="G33" s="13">
        <f t="shared" ref="G33:G35" si="18">(($B7/2)*($C7/2))*2</f>
        <v>512</v>
      </c>
      <c r="H33" s="13">
        <f t="shared" ref="H33:H35" si="19">SUM(B33:G33)</f>
        <v>1664</v>
      </c>
    </row>
    <row r="34" spans="1:8" x14ac:dyDescent="0.25">
      <c r="A34" s="14" t="s">
        <v>4</v>
      </c>
      <c r="B34" s="13">
        <f t="shared" si="15"/>
        <v>16</v>
      </c>
      <c r="C34" s="13">
        <f t="shared" si="15"/>
        <v>16</v>
      </c>
      <c r="D34" s="13">
        <f t="shared" si="16"/>
        <v>256</v>
      </c>
      <c r="E34" s="13">
        <f t="shared" si="17"/>
        <v>16</v>
      </c>
      <c r="F34" s="13">
        <f t="shared" si="17"/>
        <v>16</v>
      </c>
      <c r="G34" s="13">
        <f t="shared" si="18"/>
        <v>128</v>
      </c>
      <c r="H34" s="13">
        <f t="shared" si="19"/>
        <v>448</v>
      </c>
    </row>
    <row r="35" spans="1:8" x14ac:dyDescent="0.25">
      <c r="A35" s="14" t="s">
        <v>5</v>
      </c>
      <c r="B35" s="13">
        <f t="shared" si="15"/>
        <v>8</v>
      </c>
      <c r="C35" s="13">
        <f t="shared" si="15"/>
        <v>8</v>
      </c>
      <c r="D35" s="13">
        <f t="shared" si="16"/>
        <v>64</v>
      </c>
      <c r="E35" s="13">
        <f t="shared" si="17"/>
        <v>8</v>
      </c>
      <c r="F35" s="13">
        <f t="shared" si="17"/>
        <v>8</v>
      </c>
      <c r="G35" s="13">
        <f t="shared" si="18"/>
        <v>32</v>
      </c>
      <c r="H35" s="13">
        <f t="shared" si="19"/>
        <v>128</v>
      </c>
    </row>
  </sheetData>
  <mergeCells count="12">
    <mergeCell ref="B30:D30"/>
    <mergeCell ref="E30:G30"/>
    <mergeCell ref="B13:G13"/>
    <mergeCell ref="H13:M13"/>
    <mergeCell ref="N13:Q13"/>
    <mergeCell ref="H14:K14"/>
    <mergeCell ref="L14:M14"/>
    <mergeCell ref="F14:G14"/>
    <mergeCell ref="B14:E14"/>
    <mergeCell ref="I23:J23"/>
    <mergeCell ref="B22:D22"/>
    <mergeCell ref="E22:G2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zoomScale="70" zoomScaleNormal="70" workbookViewId="0"/>
  </sheetViews>
  <sheetFormatPr defaultRowHeight="15.75" x14ac:dyDescent="0.25"/>
  <cols>
    <col min="1" max="1" width="15.625" style="1" customWidth="1"/>
    <col min="2" max="4" width="9" style="1"/>
    <col min="5" max="5" width="9" style="1" customWidth="1"/>
    <col min="6" max="6" width="9" style="1"/>
    <col min="7" max="9" width="9" style="1" customWidth="1"/>
    <col min="10" max="16384" width="9" style="1"/>
  </cols>
  <sheetData>
    <row r="1" spans="1:22" x14ac:dyDescent="0.25">
      <c r="A1" s="7"/>
      <c r="B1" s="7"/>
    </row>
    <row r="2" spans="1:22" x14ac:dyDescent="0.25">
      <c r="A2" s="27" t="s">
        <v>7</v>
      </c>
      <c r="B2" s="27" t="s">
        <v>8</v>
      </c>
      <c r="D2" s="20" t="s">
        <v>9</v>
      </c>
      <c r="F2" s="20">
        <v>12</v>
      </c>
    </row>
    <row r="3" spans="1:22" x14ac:dyDescent="0.25">
      <c r="D3" s="20" t="s">
        <v>50</v>
      </c>
      <c r="F3" s="20">
        <v>8</v>
      </c>
    </row>
    <row r="5" spans="1:22" x14ac:dyDescent="0.25">
      <c r="A5" s="7" t="s">
        <v>1</v>
      </c>
      <c r="B5" s="7" t="s">
        <v>10</v>
      </c>
      <c r="C5" s="7" t="s">
        <v>11</v>
      </c>
    </row>
    <row r="6" spans="1:22" x14ac:dyDescent="0.25">
      <c r="A6" s="7" t="s">
        <v>2</v>
      </c>
      <c r="B6" s="7">
        <v>64</v>
      </c>
      <c r="C6" s="7">
        <v>64</v>
      </c>
    </row>
    <row r="7" spans="1:22" x14ac:dyDescent="0.25">
      <c r="A7" s="7" t="s">
        <v>3</v>
      </c>
      <c r="B7" s="7">
        <v>32</v>
      </c>
      <c r="C7" s="7">
        <v>32</v>
      </c>
    </row>
    <row r="8" spans="1:22" x14ac:dyDescent="0.25">
      <c r="A8" s="7" t="s">
        <v>4</v>
      </c>
      <c r="B8" s="7">
        <v>16</v>
      </c>
      <c r="C8" s="7">
        <v>16</v>
      </c>
    </row>
    <row r="9" spans="1:22" x14ac:dyDescent="0.25">
      <c r="A9" s="7" t="s">
        <v>5</v>
      </c>
      <c r="B9" s="7">
        <v>8</v>
      </c>
      <c r="C9" s="7">
        <v>8</v>
      </c>
    </row>
    <row r="12" spans="1:22" x14ac:dyDescent="0.25">
      <c r="A12" s="3" t="s">
        <v>0</v>
      </c>
    </row>
    <row r="13" spans="1:22" x14ac:dyDescent="0.25">
      <c r="A13" s="23"/>
      <c r="B13" s="32" t="s">
        <v>23</v>
      </c>
      <c r="C13" s="33"/>
      <c r="D13" s="33"/>
      <c r="E13" s="33"/>
      <c r="F13" s="33"/>
      <c r="G13" s="33"/>
      <c r="H13" s="33"/>
      <c r="I13" s="34"/>
      <c r="J13" s="32" t="s">
        <v>24</v>
      </c>
      <c r="K13" s="33"/>
      <c r="L13" s="33"/>
      <c r="M13" s="33"/>
      <c r="N13" s="33"/>
      <c r="O13" s="33"/>
      <c r="P13" s="33"/>
      <c r="Q13" s="34"/>
      <c r="R13" s="40"/>
      <c r="S13" s="41"/>
      <c r="T13" s="41"/>
      <c r="U13" s="41"/>
      <c r="V13" s="42"/>
    </row>
    <row r="14" spans="1:22" x14ac:dyDescent="0.25">
      <c r="A14" s="23"/>
      <c r="B14" s="36" t="s">
        <v>35</v>
      </c>
      <c r="C14" s="36"/>
      <c r="D14" s="36"/>
      <c r="E14" s="36"/>
      <c r="F14" s="36"/>
      <c r="G14" s="36"/>
      <c r="H14" s="36" t="s">
        <v>34</v>
      </c>
      <c r="I14" s="36"/>
      <c r="J14" s="36" t="s">
        <v>35</v>
      </c>
      <c r="K14" s="36"/>
      <c r="L14" s="36"/>
      <c r="M14" s="36"/>
      <c r="N14" s="36"/>
      <c r="O14" s="36"/>
      <c r="P14" s="36" t="s">
        <v>34</v>
      </c>
      <c r="Q14" s="36"/>
      <c r="R14" s="36"/>
      <c r="S14" s="36"/>
      <c r="T14" s="36"/>
      <c r="U14" s="36"/>
      <c r="V14" s="36"/>
    </row>
    <row r="15" spans="1:22" x14ac:dyDescent="0.25">
      <c r="A15" s="8"/>
      <c r="B15" s="37" t="s">
        <v>52</v>
      </c>
      <c r="C15" s="38"/>
      <c r="D15" s="38"/>
      <c r="E15" s="39"/>
      <c r="F15" s="37" t="s">
        <v>12</v>
      </c>
      <c r="G15" s="39"/>
      <c r="H15" s="19" t="s">
        <v>32</v>
      </c>
      <c r="I15" s="19"/>
      <c r="J15" s="37" t="s">
        <v>52</v>
      </c>
      <c r="K15" s="38"/>
      <c r="L15" s="38"/>
      <c r="M15" s="39"/>
      <c r="N15" s="18" t="s">
        <v>12</v>
      </c>
      <c r="O15" s="16"/>
      <c r="P15" s="19" t="s">
        <v>29</v>
      </c>
      <c r="Q15" s="19"/>
      <c r="R15" s="43" t="s">
        <v>19</v>
      </c>
      <c r="S15" s="43"/>
      <c r="T15" s="43"/>
      <c r="U15" s="43"/>
      <c r="V15" s="43"/>
    </row>
    <row r="16" spans="1:22" x14ac:dyDescent="0.25">
      <c r="A16" s="12" t="s">
        <v>1</v>
      </c>
      <c r="B16" s="8" t="s">
        <v>16</v>
      </c>
      <c r="C16" s="8" t="s">
        <v>15</v>
      </c>
      <c r="D16" s="8" t="s">
        <v>13</v>
      </c>
      <c r="E16" s="8" t="s">
        <v>14</v>
      </c>
      <c r="F16" s="8" t="s">
        <v>16</v>
      </c>
      <c r="G16" s="8" t="s">
        <v>13</v>
      </c>
      <c r="H16" s="8" t="s">
        <v>16</v>
      </c>
      <c r="I16" s="8" t="s">
        <v>30</v>
      </c>
      <c r="J16" s="8" t="s">
        <v>16</v>
      </c>
      <c r="K16" s="8" t="s">
        <v>15</v>
      </c>
      <c r="L16" s="8" t="s">
        <v>13</v>
      </c>
      <c r="M16" s="8" t="s">
        <v>14</v>
      </c>
      <c r="N16" s="8" t="s">
        <v>16</v>
      </c>
      <c r="O16" s="8" t="s">
        <v>13</v>
      </c>
      <c r="P16" s="8" t="s">
        <v>16</v>
      </c>
      <c r="Q16" s="8" t="s">
        <v>30</v>
      </c>
      <c r="R16" s="8" t="s">
        <v>16</v>
      </c>
      <c r="S16" s="8" t="s">
        <v>15</v>
      </c>
      <c r="T16" s="8" t="s">
        <v>13</v>
      </c>
      <c r="U16" s="8" t="s">
        <v>14</v>
      </c>
      <c r="V16" s="8" t="s">
        <v>30</v>
      </c>
    </row>
    <row r="17" spans="1:22" x14ac:dyDescent="0.25">
      <c r="A17" s="14" t="s">
        <v>2</v>
      </c>
      <c r="B17" s="13">
        <f>7*$B6</f>
        <v>448</v>
      </c>
      <c r="C17" s="13">
        <v>3</v>
      </c>
      <c r="D17" s="13">
        <f>2*$B6+2</f>
        <v>130</v>
      </c>
      <c r="E17" s="13">
        <v>1</v>
      </c>
      <c r="F17" s="13">
        <f>B6*C6</f>
        <v>4096</v>
      </c>
      <c r="G17" s="13">
        <f>B6*C6</f>
        <v>4096</v>
      </c>
      <c r="H17" s="13">
        <f>$B6*$C6</f>
        <v>4096</v>
      </c>
      <c r="I17" s="13">
        <f>$B6*$C6</f>
        <v>4096</v>
      </c>
      <c r="J17" s="13">
        <f>7*($B6/2)*2</f>
        <v>448</v>
      </c>
      <c r="K17" s="13">
        <v>3</v>
      </c>
      <c r="L17" s="13">
        <f>(2*($B6/2)+2)*2</f>
        <v>132</v>
      </c>
      <c r="M17" s="13">
        <f>1*2</f>
        <v>2</v>
      </c>
      <c r="N17" s="13">
        <f t="shared" ref="N17:O20" si="0">(($B6/2)*($C6/2))*2</f>
        <v>2048</v>
      </c>
      <c r="O17" s="13">
        <f t="shared" si="0"/>
        <v>2048</v>
      </c>
      <c r="P17" s="13">
        <f>($B6/2)*($C6/2)*2</f>
        <v>2048</v>
      </c>
      <c r="Q17" s="13">
        <f>($B6/2)*($C6/2)*2</f>
        <v>2048</v>
      </c>
      <c r="R17" s="13">
        <f>(B17+F17+J17+N17)*2+H17+P17</f>
        <v>20224</v>
      </c>
      <c r="S17" s="13">
        <f>(C17+K17)*2</f>
        <v>12</v>
      </c>
      <c r="T17" s="13">
        <f>(D17+G17+L17+O17)*2</f>
        <v>12812</v>
      </c>
      <c r="U17" s="13">
        <f>(E17+M17)*2</f>
        <v>6</v>
      </c>
      <c r="V17" s="13">
        <f>I17+Q17</f>
        <v>6144</v>
      </c>
    </row>
    <row r="18" spans="1:22" x14ac:dyDescent="0.25">
      <c r="A18" s="14" t="s">
        <v>3</v>
      </c>
      <c r="B18" s="13">
        <f>7*$B7</f>
        <v>224</v>
      </c>
      <c r="C18" s="13">
        <v>3</v>
      </c>
      <c r="D18" s="13">
        <f>2*$B7+2</f>
        <v>66</v>
      </c>
      <c r="E18" s="13">
        <v>1</v>
      </c>
      <c r="F18" s="13">
        <f>B7*C7</f>
        <v>1024</v>
      </c>
      <c r="G18" s="13">
        <f>B7*C7</f>
        <v>1024</v>
      </c>
      <c r="H18" s="13">
        <f t="shared" ref="H18:I20" si="1">$B7*$C7</f>
        <v>1024</v>
      </c>
      <c r="I18" s="13">
        <f t="shared" si="1"/>
        <v>1024</v>
      </c>
      <c r="J18" s="13">
        <f>7*($B7/2)*2</f>
        <v>224</v>
      </c>
      <c r="K18" s="13">
        <v>3</v>
      </c>
      <c r="L18" s="13">
        <f>(2*($B7/2)+2)*2</f>
        <v>68</v>
      </c>
      <c r="M18" s="13">
        <f t="shared" ref="M18:M20" si="2">1*2</f>
        <v>2</v>
      </c>
      <c r="N18" s="13">
        <f t="shared" si="0"/>
        <v>512</v>
      </c>
      <c r="O18" s="13">
        <f t="shared" si="0"/>
        <v>512</v>
      </c>
      <c r="P18" s="13">
        <f t="shared" ref="P18:Q20" si="3">($B7/2)*($C7/2)*2</f>
        <v>512</v>
      </c>
      <c r="Q18" s="13">
        <f t="shared" si="3"/>
        <v>512</v>
      </c>
      <c r="R18" s="13">
        <f t="shared" ref="R18:R20" si="4">(B18+F18+J18+N18)*2+H18+P18</f>
        <v>5504</v>
      </c>
      <c r="S18" s="13">
        <f t="shared" ref="S18:S20" si="5">(C18+K18)*2</f>
        <v>12</v>
      </c>
      <c r="T18" s="13">
        <f t="shared" ref="T18:T20" si="6">(D18+G18+L18+O18)*2</f>
        <v>3340</v>
      </c>
      <c r="U18" s="13">
        <f t="shared" ref="U18:U20" si="7">(E18+M18)*2</f>
        <v>6</v>
      </c>
      <c r="V18" s="13">
        <f t="shared" ref="V18:V20" si="8">I18+Q18</f>
        <v>1536</v>
      </c>
    </row>
    <row r="19" spans="1:22" x14ac:dyDescent="0.25">
      <c r="A19" s="14" t="s">
        <v>4</v>
      </c>
      <c r="B19" s="13">
        <f>7*$B8</f>
        <v>112</v>
      </c>
      <c r="C19" s="13">
        <v>3</v>
      </c>
      <c r="D19" s="13">
        <f>2*$B8+2</f>
        <v>34</v>
      </c>
      <c r="E19" s="13">
        <v>1</v>
      </c>
      <c r="F19" s="13">
        <f>B8*C8</f>
        <v>256</v>
      </c>
      <c r="G19" s="13">
        <f>B8*C8</f>
        <v>256</v>
      </c>
      <c r="H19" s="13">
        <f t="shared" si="1"/>
        <v>256</v>
      </c>
      <c r="I19" s="13">
        <f t="shared" si="1"/>
        <v>256</v>
      </c>
      <c r="J19" s="13">
        <f>7*($B8/2)*2</f>
        <v>112</v>
      </c>
      <c r="K19" s="13">
        <v>3</v>
      </c>
      <c r="L19" s="13">
        <f>(2*($B8/2)+2)*2</f>
        <v>36</v>
      </c>
      <c r="M19" s="13">
        <f t="shared" si="2"/>
        <v>2</v>
      </c>
      <c r="N19" s="13">
        <f t="shared" si="0"/>
        <v>128</v>
      </c>
      <c r="O19" s="13">
        <f t="shared" si="0"/>
        <v>128</v>
      </c>
      <c r="P19" s="13">
        <f t="shared" si="3"/>
        <v>128</v>
      </c>
      <c r="Q19" s="13">
        <f t="shared" si="3"/>
        <v>128</v>
      </c>
      <c r="R19" s="13">
        <f t="shared" si="4"/>
        <v>1600</v>
      </c>
      <c r="S19" s="13">
        <f t="shared" si="5"/>
        <v>12</v>
      </c>
      <c r="T19" s="13">
        <f t="shared" si="6"/>
        <v>908</v>
      </c>
      <c r="U19" s="13">
        <f t="shared" si="7"/>
        <v>6</v>
      </c>
      <c r="V19" s="13">
        <f t="shared" si="8"/>
        <v>384</v>
      </c>
    </row>
    <row r="20" spans="1:22" x14ac:dyDescent="0.25">
      <c r="A20" s="14" t="s">
        <v>5</v>
      </c>
      <c r="B20" s="13">
        <f>7*$B9</f>
        <v>56</v>
      </c>
      <c r="C20" s="13">
        <v>3</v>
      </c>
      <c r="D20" s="13">
        <f>2*$B9+2</f>
        <v>18</v>
      </c>
      <c r="E20" s="13">
        <v>1</v>
      </c>
      <c r="F20" s="13">
        <f>B9*C9</f>
        <v>64</v>
      </c>
      <c r="G20" s="13">
        <f>B9*C9</f>
        <v>64</v>
      </c>
      <c r="H20" s="13">
        <f t="shared" si="1"/>
        <v>64</v>
      </c>
      <c r="I20" s="13">
        <f t="shared" si="1"/>
        <v>64</v>
      </c>
      <c r="J20" s="13">
        <f>7*($B9/2)*2</f>
        <v>56</v>
      </c>
      <c r="K20" s="13">
        <v>3</v>
      </c>
      <c r="L20" s="13">
        <f>(2*($B9/2)+2)*2</f>
        <v>20</v>
      </c>
      <c r="M20" s="13">
        <f t="shared" si="2"/>
        <v>2</v>
      </c>
      <c r="N20" s="13">
        <f t="shared" si="0"/>
        <v>32</v>
      </c>
      <c r="O20" s="13">
        <f t="shared" si="0"/>
        <v>32</v>
      </c>
      <c r="P20" s="13">
        <f t="shared" si="3"/>
        <v>32</v>
      </c>
      <c r="Q20" s="13">
        <f>($B9/2)*($C9/2)*2</f>
        <v>32</v>
      </c>
      <c r="R20" s="13">
        <f t="shared" si="4"/>
        <v>512</v>
      </c>
      <c r="S20" s="13">
        <f t="shared" si="5"/>
        <v>12</v>
      </c>
      <c r="T20" s="13">
        <f t="shared" si="6"/>
        <v>268</v>
      </c>
      <c r="U20" s="13">
        <f t="shared" si="7"/>
        <v>6</v>
      </c>
      <c r="V20" s="13">
        <f t="shared" si="8"/>
        <v>96</v>
      </c>
    </row>
    <row r="22" spans="1:22" x14ac:dyDescent="0.25">
      <c r="A22" s="3" t="s">
        <v>51</v>
      </c>
    </row>
    <row r="23" spans="1:22" x14ac:dyDescent="0.25">
      <c r="A23" s="22"/>
      <c r="B23" s="32" t="s">
        <v>23</v>
      </c>
      <c r="C23" s="33"/>
      <c r="D23" s="33"/>
      <c r="E23" s="34"/>
      <c r="F23" s="35" t="s">
        <v>24</v>
      </c>
      <c r="G23" s="35"/>
      <c r="H23" s="35"/>
      <c r="I23" s="35"/>
      <c r="J23" s="29"/>
    </row>
    <row r="24" spans="1:22" x14ac:dyDescent="0.25">
      <c r="A24" s="22"/>
      <c r="B24" s="36" t="s">
        <v>31</v>
      </c>
      <c r="C24" s="36"/>
      <c r="D24" s="36"/>
      <c r="E24" s="22" t="s">
        <v>33</v>
      </c>
      <c r="F24" s="36" t="s">
        <v>31</v>
      </c>
      <c r="G24" s="36"/>
      <c r="H24" s="36"/>
      <c r="I24" s="22" t="s">
        <v>33</v>
      </c>
      <c r="J24" s="22" t="s">
        <v>54</v>
      </c>
    </row>
    <row r="25" spans="1:22" x14ac:dyDescent="0.25">
      <c r="A25" s="14" t="s">
        <v>1</v>
      </c>
      <c r="B25" s="15" t="s">
        <v>20</v>
      </c>
      <c r="C25" s="15" t="s">
        <v>21</v>
      </c>
      <c r="D25" s="15" t="s">
        <v>55</v>
      </c>
      <c r="E25" s="15" t="s">
        <v>56</v>
      </c>
      <c r="F25" s="21" t="s">
        <v>20</v>
      </c>
      <c r="G25" s="21" t="s">
        <v>21</v>
      </c>
      <c r="H25" s="15" t="s">
        <v>55</v>
      </c>
      <c r="I25" s="15" t="s">
        <v>56</v>
      </c>
      <c r="J25" s="15" t="s">
        <v>19</v>
      </c>
    </row>
    <row r="26" spans="1:22" x14ac:dyDescent="0.25">
      <c r="A26" s="14" t="s">
        <v>2</v>
      </c>
      <c r="B26" s="13">
        <f t="shared" ref="B26:C29" si="9">$B6</f>
        <v>64</v>
      </c>
      <c r="C26" s="13">
        <f t="shared" si="9"/>
        <v>64</v>
      </c>
      <c r="D26" s="13">
        <f>$B6*$C6</f>
        <v>4096</v>
      </c>
      <c r="E26" s="13">
        <f>$B6*$C6</f>
        <v>4096</v>
      </c>
      <c r="F26" s="13">
        <f t="shared" ref="F26:G29" si="10">($B6/2)*2</f>
        <v>64</v>
      </c>
      <c r="G26" s="13">
        <f t="shared" si="10"/>
        <v>64</v>
      </c>
      <c r="H26" s="13">
        <f>(($B6/2)*($C6/2))*2</f>
        <v>2048</v>
      </c>
      <c r="I26" s="13">
        <f>(($B6/2)*($C6/2))*2</f>
        <v>2048</v>
      </c>
      <c r="J26" s="13">
        <f>B26+C26+D26+E26+F26+G26+H26+I26</f>
        <v>12544</v>
      </c>
    </row>
    <row r="27" spans="1:22" x14ac:dyDescent="0.25">
      <c r="A27" s="14" t="s">
        <v>3</v>
      </c>
      <c r="B27" s="13">
        <f t="shared" si="9"/>
        <v>32</v>
      </c>
      <c r="C27" s="13">
        <f t="shared" si="9"/>
        <v>32</v>
      </c>
      <c r="D27" s="13">
        <f>$B7*$C7</f>
        <v>1024</v>
      </c>
      <c r="E27" s="13">
        <f t="shared" ref="E27:E29" si="11">$B7*$C7</f>
        <v>1024</v>
      </c>
      <c r="F27" s="13">
        <f t="shared" si="10"/>
        <v>32</v>
      </c>
      <c r="G27" s="13">
        <f t="shared" si="10"/>
        <v>32</v>
      </c>
      <c r="H27" s="13">
        <f>(($B7/2)*($C7/2))*2</f>
        <v>512</v>
      </c>
      <c r="I27" s="13">
        <f t="shared" ref="I27:I29" si="12">(($B7/2)*($C7/2))*2</f>
        <v>512</v>
      </c>
      <c r="J27" s="13">
        <f t="shared" ref="J27:J29" si="13">B27+C27+D27+E27+F27+G27+H27+I27</f>
        <v>3200</v>
      </c>
    </row>
    <row r="28" spans="1:22" x14ac:dyDescent="0.25">
      <c r="A28" s="14" t="s">
        <v>4</v>
      </c>
      <c r="B28" s="13">
        <f t="shared" si="9"/>
        <v>16</v>
      </c>
      <c r="C28" s="13">
        <f t="shared" si="9"/>
        <v>16</v>
      </c>
      <c r="D28" s="13">
        <f>$B8*$C8</f>
        <v>256</v>
      </c>
      <c r="E28" s="13">
        <f t="shared" si="11"/>
        <v>256</v>
      </c>
      <c r="F28" s="13">
        <f t="shared" si="10"/>
        <v>16</v>
      </c>
      <c r="G28" s="13">
        <f t="shared" si="10"/>
        <v>16</v>
      </c>
      <c r="H28" s="13">
        <f>(($B8/2)*($C8/2))*2</f>
        <v>128</v>
      </c>
      <c r="I28" s="13">
        <f t="shared" si="12"/>
        <v>128</v>
      </c>
      <c r="J28" s="13">
        <f t="shared" si="13"/>
        <v>832</v>
      </c>
    </row>
    <row r="29" spans="1:22" x14ac:dyDescent="0.25">
      <c r="A29" s="14" t="s">
        <v>5</v>
      </c>
      <c r="B29" s="13">
        <f t="shared" si="9"/>
        <v>8</v>
      </c>
      <c r="C29" s="13">
        <f t="shared" si="9"/>
        <v>8</v>
      </c>
      <c r="D29" s="13">
        <f>$B9*$C9</f>
        <v>64</v>
      </c>
      <c r="E29" s="13">
        <f t="shared" si="11"/>
        <v>64</v>
      </c>
      <c r="F29" s="13">
        <f t="shared" si="10"/>
        <v>8</v>
      </c>
      <c r="G29" s="13">
        <f t="shared" si="10"/>
        <v>8</v>
      </c>
      <c r="H29" s="13">
        <f>(($B9/2)*($C9/2))*2</f>
        <v>32</v>
      </c>
      <c r="I29" s="13">
        <f t="shared" si="12"/>
        <v>32</v>
      </c>
      <c r="J29" s="13">
        <f t="shared" si="13"/>
        <v>224</v>
      </c>
    </row>
    <row r="31" spans="1:22" x14ac:dyDescent="0.25">
      <c r="A31" s="3" t="s">
        <v>25</v>
      </c>
    </row>
    <row r="32" spans="1:22" x14ac:dyDescent="0.25">
      <c r="A32" s="22"/>
      <c r="B32" s="32" t="s">
        <v>23</v>
      </c>
      <c r="C32" s="33"/>
      <c r="D32" s="33"/>
      <c r="E32" s="34"/>
      <c r="F32" s="32" t="s">
        <v>24</v>
      </c>
      <c r="G32" s="33"/>
      <c r="H32" s="33"/>
      <c r="I32" s="34"/>
      <c r="J32" s="22"/>
    </row>
    <row r="33" spans="1:10" x14ac:dyDescent="0.25">
      <c r="A33" s="22"/>
      <c r="B33" s="36" t="s">
        <v>31</v>
      </c>
      <c r="C33" s="36"/>
      <c r="D33" s="36"/>
      <c r="E33" s="22" t="s">
        <v>33</v>
      </c>
      <c r="F33" s="36" t="s">
        <v>31</v>
      </c>
      <c r="G33" s="36"/>
      <c r="H33" s="36"/>
      <c r="I33" s="22" t="s">
        <v>33</v>
      </c>
      <c r="J33" s="22" t="s">
        <v>54</v>
      </c>
    </row>
    <row r="34" spans="1:10" x14ac:dyDescent="0.25">
      <c r="A34" s="14" t="s">
        <v>1</v>
      </c>
      <c r="B34" s="8" t="s">
        <v>20</v>
      </c>
      <c r="C34" s="8" t="s">
        <v>21</v>
      </c>
      <c r="D34" s="15" t="s">
        <v>55</v>
      </c>
      <c r="E34" s="8" t="s">
        <v>21</v>
      </c>
      <c r="F34" s="8" t="s">
        <v>20</v>
      </c>
      <c r="G34" s="8" t="s">
        <v>21</v>
      </c>
      <c r="H34" s="15" t="s">
        <v>55</v>
      </c>
      <c r="I34" s="8" t="s">
        <v>21</v>
      </c>
      <c r="J34" s="8" t="s">
        <v>19</v>
      </c>
    </row>
    <row r="35" spans="1:10" x14ac:dyDescent="0.25">
      <c r="A35" s="14" t="s">
        <v>2</v>
      </c>
      <c r="B35" s="13">
        <f t="shared" ref="B35:E38" si="14">$B6</f>
        <v>64</v>
      </c>
      <c r="C35" s="13">
        <f t="shared" si="14"/>
        <v>64</v>
      </c>
      <c r="D35" s="13">
        <f>$B6*$C6</f>
        <v>4096</v>
      </c>
      <c r="E35" s="13">
        <f t="shared" si="14"/>
        <v>64</v>
      </c>
      <c r="F35" s="13">
        <f t="shared" ref="F35:I38" si="15">($B6/2)*2</f>
        <v>64</v>
      </c>
      <c r="G35" s="13">
        <f t="shared" si="15"/>
        <v>64</v>
      </c>
      <c r="H35" s="13">
        <f>(($B6/2)*($C6/2))*2</f>
        <v>2048</v>
      </c>
      <c r="I35" s="13">
        <f t="shared" si="15"/>
        <v>64</v>
      </c>
      <c r="J35" s="13">
        <f>B35+C35+D35+E35+F35+G35+H35+I35</f>
        <v>6528</v>
      </c>
    </row>
    <row r="36" spans="1:10" x14ac:dyDescent="0.25">
      <c r="A36" s="14" t="s">
        <v>3</v>
      </c>
      <c r="B36" s="13">
        <f t="shared" si="14"/>
        <v>32</v>
      </c>
      <c r="C36" s="13">
        <f t="shared" si="14"/>
        <v>32</v>
      </c>
      <c r="D36" s="13">
        <f>$B7*$C7</f>
        <v>1024</v>
      </c>
      <c r="E36" s="13">
        <f t="shared" ref="E36" si="16">$B7</f>
        <v>32</v>
      </c>
      <c r="F36" s="13">
        <f t="shared" si="15"/>
        <v>32</v>
      </c>
      <c r="G36" s="13">
        <f t="shared" si="15"/>
        <v>32</v>
      </c>
      <c r="H36" s="13">
        <f>(($B7/2)*($C7/2))*2</f>
        <v>512</v>
      </c>
      <c r="I36" s="13">
        <f t="shared" ref="I36" si="17">($B7/2)*2</f>
        <v>32</v>
      </c>
      <c r="J36" s="13">
        <f t="shared" ref="J36:J38" si="18">B36+C36+D36+E36+F36+G36+H36+I36</f>
        <v>1728</v>
      </c>
    </row>
    <row r="37" spans="1:10" x14ac:dyDescent="0.25">
      <c r="A37" s="14" t="s">
        <v>4</v>
      </c>
      <c r="B37" s="13">
        <f t="shared" si="14"/>
        <v>16</v>
      </c>
      <c r="C37" s="13">
        <f t="shared" si="14"/>
        <v>16</v>
      </c>
      <c r="D37" s="13">
        <f>$B8*$C8</f>
        <v>256</v>
      </c>
      <c r="E37" s="13">
        <f t="shared" ref="E37" si="19">$B8</f>
        <v>16</v>
      </c>
      <c r="F37" s="13">
        <f t="shared" si="15"/>
        <v>16</v>
      </c>
      <c r="G37" s="13">
        <f t="shared" si="15"/>
        <v>16</v>
      </c>
      <c r="H37" s="13">
        <f>(($B8/2)*($C8/2))*2</f>
        <v>128</v>
      </c>
      <c r="I37" s="13">
        <f t="shared" ref="I37" si="20">($B8/2)*2</f>
        <v>16</v>
      </c>
      <c r="J37" s="13">
        <f t="shared" si="18"/>
        <v>480</v>
      </c>
    </row>
    <row r="38" spans="1:10" x14ac:dyDescent="0.25">
      <c r="A38" s="14" t="s">
        <v>5</v>
      </c>
      <c r="B38" s="13">
        <f t="shared" si="14"/>
        <v>8</v>
      </c>
      <c r="C38" s="13">
        <f t="shared" si="14"/>
        <v>8</v>
      </c>
      <c r="D38" s="13">
        <f>$B9*$C9</f>
        <v>64</v>
      </c>
      <c r="E38" s="13">
        <f t="shared" ref="E38" si="21">$B9</f>
        <v>8</v>
      </c>
      <c r="F38" s="13">
        <f t="shared" si="15"/>
        <v>8</v>
      </c>
      <c r="G38" s="13">
        <f t="shared" si="15"/>
        <v>8</v>
      </c>
      <c r="H38" s="13">
        <f>(($B9/2)*($C9/2))*2</f>
        <v>32</v>
      </c>
      <c r="I38" s="13">
        <f t="shared" ref="I38" si="22">($B9/2)*2</f>
        <v>8</v>
      </c>
      <c r="J38" s="13">
        <f t="shared" si="18"/>
        <v>144</v>
      </c>
    </row>
  </sheetData>
  <mergeCells count="20">
    <mergeCell ref="B14:G14"/>
    <mergeCell ref="H14:I14"/>
    <mergeCell ref="J14:O14"/>
    <mergeCell ref="J15:M15"/>
    <mergeCell ref="B13:I13"/>
    <mergeCell ref="J13:Q13"/>
    <mergeCell ref="R13:V13"/>
    <mergeCell ref="B33:D33"/>
    <mergeCell ref="F33:H33"/>
    <mergeCell ref="B23:E23"/>
    <mergeCell ref="B32:E32"/>
    <mergeCell ref="F32:I32"/>
    <mergeCell ref="F23:I23"/>
    <mergeCell ref="P14:Q14"/>
    <mergeCell ref="R15:V15"/>
    <mergeCell ref="B24:D24"/>
    <mergeCell ref="F24:H24"/>
    <mergeCell ref="R14:V14"/>
    <mergeCell ref="B15:E15"/>
    <mergeCell ref="F15:G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Note</vt:lpstr>
      <vt:lpstr>Overall report</vt:lpstr>
      <vt:lpstr>uni-prediction</vt:lpstr>
      <vt:lpstr>bi-prediction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Zheng-Han</dc:creator>
  <cp:lastModifiedBy>syun</cp:lastModifiedBy>
  <dcterms:created xsi:type="dcterms:W3CDTF">2013-12-17T09:30:45Z</dcterms:created>
  <dcterms:modified xsi:type="dcterms:W3CDTF">2014-01-03T14:46:35Z</dcterms:modified>
</cp:coreProperties>
</file>