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30" windowWidth="19200" windowHeight="117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5" i="1"/>
  <c r="L6"/>
  <c r="L7"/>
  <c r="L8"/>
  <c r="L9"/>
  <c r="L10"/>
  <c r="L11"/>
  <c r="L12"/>
  <c r="L13"/>
  <c r="L14"/>
  <c r="L4"/>
  <c r="K5"/>
  <c r="K6"/>
  <c r="K7"/>
  <c r="K8"/>
  <c r="K9"/>
  <c r="K10"/>
  <c r="K11"/>
  <c r="K12"/>
  <c r="K13"/>
  <c r="K14"/>
  <c r="K4"/>
  <c r="H12"/>
  <c r="H14"/>
  <c r="H4"/>
  <c r="H5"/>
  <c r="H6"/>
  <c r="H7"/>
  <c r="H8"/>
  <c r="H9"/>
  <c r="H10"/>
  <c r="H11"/>
  <c r="H13"/>
  <c r="R14"/>
  <c r="T14" s="1"/>
  <c r="Q14"/>
  <c r="Z13"/>
  <c r="V13"/>
  <c r="R13"/>
  <c r="Q13"/>
  <c r="R12"/>
  <c r="T12" s="1"/>
  <c r="Q12"/>
  <c r="R11"/>
  <c r="Q11"/>
  <c r="S11" s="1"/>
  <c r="Z10"/>
  <c r="V10"/>
  <c r="R10"/>
  <c r="Q10"/>
  <c r="R9"/>
  <c r="Q9"/>
  <c r="R8"/>
  <c r="T8" s="1"/>
  <c r="Q8"/>
  <c r="Z7"/>
  <c r="V7"/>
  <c r="R7"/>
  <c r="Q7"/>
  <c r="R6"/>
  <c r="T6" s="1"/>
  <c r="Q6"/>
  <c r="R5"/>
  <c r="T5" s="1"/>
  <c r="Q5"/>
  <c r="Z4"/>
  <c r="V4"/>
  <c r="R4"/>
  <c r="Q4"/>
  <c r="U7" l="1"/>
  <c r="E7" s="1"/>
  <c r="Y11"/>
  <c r="Y13"/>
  <c r="I14"/>
  <c r="Y4"/>
  <c r="F4" s="1"/>
  <c r="Y7"/>
  <c r="F7" s="1"/>
  <c r="I10"/>
  <c r="J10" s="1"/>
  <c r="I6"/>
  <c r="J6" s="1"/>
  <c r="Y9"/>
  <c r="I8"/>
  <c r="J8" s="1"/>
  <c r="I12"/>
  <c r="J12" s="1"/>
  <c r="X5"/>
  <c r="S6"/>
  <c r="Z6" s="1"/>
  <c r="T11"/>
  <c r="Z11" s="1"/>
  <c r="F11" s="1"/>
  <c r="F13"/>
  <c r="U9"/>
  <c r="I9"/>
  <c r="J9" s="1"/>
  <c r="Y6"/>
  <c r="X7"/>
  <c r="X8"/>
  <c r="T9"/>
  <c r="U13"/>
  <c r="E13" s="1"/>
  <c r="X14"/>
  <c r="X4"/>
  <c r="Y8"/>
  <c r="X9"/>
  <c r="X12"/>
  <c r="I5"/>
  <c r="J5" s="1"/>
  <c r="I13"/>
  <c r="J13" s="1"/>
  <c r="U4"/>
  <c r="E4" s="1"/>
  <c r="X6"/>
  <c r="S8"/>
  <c r="Z8" s="1"/>
  <c r="S9"/>
  <c r="Y10"/>
  <c r="F10" s="1"/>
  <c r="U11"/>
  <c r="X11"/>
  <c r="I4"/>
  <c r="J4" s="1"/>
  <c r="I7"/>
  <c r="J7" s="1"/>
  <c r="I11"/>
  <c r="J11" s="1"/>
  <c r="J14"/>
  <c r="Y14"/>
  <c r="X10"/>
  <c r="U12"/>
  <c r="U14"/>
  <c r="U5"/>
  <c r="Y12"/>
  <c r="X13"/>
  <c r="Y5"/>
  <c r="U6"/>
  <c r="U8"/>
  <c r="U10"/>
  <c r="E10" s="1"/>
  <c r="S12"/>
  <c r="S14"/>
  <c r="S5"/>
  <c r="V6" l="1"/>
  <c r="E6" s="1"/>
  <c r="M10"/>
  <c r="M13"/>
  <c r="V8"/>
  <c r="G7"/>
  <c r="M7"/>
  <c r="G4"/>
  <c r="M4"/>
  <c r="G13"/>
  <c r="F8"/>
  <c r="M8" s="1"/>
  <c r="G10"/>
  <c r="F6"/>
  <c r="V11"/>
  <c r="E11" s="1"/>
  <c r="Z9"/>
  <c r="F9" s="1"/>
  <c r="E8"/>
  <c r="V9"/>
  <c r="E9" s="1"/>
  <c r="Z5"/>
  <c r="F5" s="1"/>
  <c r="V5"/>
  <c r="E5" s="1"/>
  <c r="V14"/>
  <c r="Z14"/>
  <c r="F14" s="1"/>
  <c r="V12"/>
  <c r="E12" s="1"/>
  <c r="Z12"/>
  <c r="F12" s="1"/>
  <c r="E14"/>
  <c r="M5" l="1"/>
  <c r="M6"/>
  <c r="G11"/>
  <c r="M11"/>
  <c r="M14"/>
  <c r="M9"/>
  <c r="M12"/>
  <c r="G6"/>
  <c r="G8"/>
  <c r="G9"/>
  <c r="G14"/>
  <c r="G12"/>
  <c r="G5"/>
</calcChain>
</file>

<file path=xl/sharedStrings.xml><?xml version="1.0" encoding="utf-8"?>
<sst xmlns="http://schemas.openxmlformats.org/spreadsheetml/2006/main" count="80" uniqueCount="55">
  <si>
    <t>CU</t>
    <phoneticPr fontId="2"/>
  </si>
  <si>
    <t>PU</t>
    <phoneticPr fontId="2"/>
  </si>
  <si>
    <t>64x64</t>
    <phoneticPr fontId="2"/>
  </si>
  <si>
    <t>8x8</t>
    <phoneticPr fontId="2"/>
  </si>
  <si>
    <t>HTM</t>
    <phoneticPr fontId="1"/>
  </si>
  <si>
    <t>G0035+G0036</t>
    <phoneticPr fontId="1"/>
  </si>
  <si>
    <t>64x64</t>
    <phoneticPr fontId="1"/>
  </si>
  <si>
    <t>2Nx2N</t>
    <phoneticPr fontId="2"/>
  </si>
  <si>
    <t>AMP</t>
    <phoneticPr fontId="1"/>
  </si>
  <si>
    <t>2NxN or Nx2N</t>
    <phoneticPr fontId="1"/>
  </si>
  <si>
    <t>32x32</t>
    <phoneticPr fontId="1"/>
  </si>
  <si>
    <t>16x16</t>
    <phoneticPr fontId="1"/>
  </si>
  <si>
    <t>w</t>
    <phoneticPr fontId="1"/>
  </si>
  <si>
    <t>h</t>
    <phoneticPr fontId="1"/>
  </si>
  <si>
    <t>%</t>
    <phoneticPr fontId="1"/>
  </si>
  <si>
    <t>sub_w0</t>
    <phoneticPr fontId="1"/>
  </si>
  <si>
    <t>sub_h0</t>
    <phoneticPr fontId="1"/>
  </si>
  <si>
    <t>sub_w1</t>
    <phoneticPr fontId="1"/>
  </si>
  <si>
    <t>sub_h1</t>
    <phoneticPr fontId="1"/>
  </si>
  <si>
    <t>num_depth0</t>
    <phoneticPr fontId="1"/>
  </si>
  <si>
    <t>num_depth1</t>
    <phoneticPr fontId="1"/>
  </si>
  <si>
    <t>HTM</t>
    <phoneticPr fontId="1"/>
  </si>
  <si>
    <t>G0035+G0036</t>
    <phoneticPr fontId="1"/>
  </si>
  <si>
    <t>Decision</t>
    <phoneticPr fontId="1"/>
  </si>
  <si>
    <t>DoNBDV</t>
    <phoneticPr fontId="1"/>
  </si>
  <si>
    <t>%</t>
    <phoneticPr fontId="1"/>
  </si>
  <si>
    <t>VSP</t>
  </si>
  <si>
    <t>VSP</t>
    <phoneticPr fontId="2"/>
  </si>
  <si>
    <t>PU name</t>
    <phoneticPr fontId="2"/>
  </si>
  <si>
    <t>64x64</t>
    <phoneticPr fontId="1"/>
  </si>
  <si>
    <t>64x16,64x48</t>
    <phoneticPr fontId="1"/>
  </si>
  <si>
    <t>64x32,64x32</t>
    <phoneticPr fontId="1"/>
  </si>
  <si>
    <t>32x16, 32x16</t>
    <phoneticPr fontId="1"/>
  </si>
  <si>
    <t>32x8, 32x24</t>
    <phoneticPr fontId="1"/>
  </si>
  <si>
    <t>16x8, 16x8</t>
    <phoneticPr fontId="1"/>
  </si>
  <si>
    <t>16x12, 16x4</t>
    <phoneticPr fontId="1"/>
  </si>
  <si>
    <t>8x4, 8x4</t>
    <phoneticPr fontId="2"/>
  </si>
  <si>
    <t>#PU</t>
    <phoneticPr fontId="1"/>
  </si>
  <si>
    <t>T</t>
  </si>
  <si>
    <t>colPU</t>
  </si>
  <si>
    <t>IvMC</t>
  </si>
  <si>
    <t>ivPU</t>
  </si>
  <si>
    <t>A1</t>
  </si>
  <si>
    <t>neighPU</t>
  </si>
  <si>
    <t>B1</t>
  </si>
  <si>
    <t>B0</t>
  </si>
  <si>
    <t>IvDC</t>
  </si>
  <si>
    <t>mvDisp</t>
  </si>
  <si>
    <t>#Access (Depth) [/CU]</t>
    <phoneticPr fontId="1"/>
  </si>
  <si>
    <t>#Comparison (VSP) [/CU]</t>
    <phoneticPr fontId="1"/>
  </si>
  <si>
    <t>#Access (Col+Iv+Depth) [/CU]</t>
    <phoneticPr fontId="1"/>
  </si>
  <si>
    <t>Col</t>
    <phoneticPr fontId="1"/>
  </si>
  <si>
    <t>2 [/CU]</t>
    <phoneticPr fontId="1"/>
  </si>
  <si>
    <t>Iv</t>
    <phoneticPr fontId="1"/>
  </si>
  <si>
    <t>1 [/PU]</t>
    <phoneticPr fontId="1"/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</si>
</sst>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2" xfId="0" applyFont="1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ont="1" applyFill="1" applyBorder="1">
      <alignment vertical="center"/>
    </xf>
    <xf numFmtId="0" fontId="0" fillId="0" borderId="9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2" xfId="0" applyBorder="1">
      <alignment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3" xfId="0" applyFont="1" applyFill="1" applyBorder="1">
      <alignment vertical="center"/>
    </xf>
    <xf numFmtId="0" fontId="0" fillId="0" borderId="14" xfId="0" applyFill="1" applyBorder="1">
      <alignment vertical="center"/>
    </xf>
    <xf numFmtId="0" fontId="0" fillId="0" borderId="15" xfId="0" applyFill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0" xfId="0" applyFont="1" applyFill="1" applyBorder="1">
      <alignment vertical="center"/>
    </xf>
    <xf numFmtId="0" fontId="0" fillId="0" borderId="10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9" xfId="0" applyBorder="1">
      <alignment vertical="center"/>
    </xf>
    <xf numFmtId="0" fontId="0" fillId="0" borderId="13" xfId="0" applyFill="1" applyBorder="1">
      <alignment vertical="center"/>
    </xf>
    <xf numFmtId="0" fontId="0" fillId="0" borderId="15" xfId="0" applyBorder="1">
      <alignment vertical="center"/>
    </xf>
    <xf numFmtId="0" fontId="0" fillId="0" borderId="12" xfId="0" applyFill="1" applyBorder="1">
      <alignment vertical="center"/>
    </xf>
    <xf numFmtId="0" fontId="4" fillId="0" borderId="16" xfId="0" applyFont="1" applyBorder="1" applyAlignment="1">
      <alignment vertical="top" wrapText="1"/>
    </xf>
    <xf numFmtId="0" fontId="3" fillId="0" borderId="16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0" fontId="3" fillId="0" borderId="17" xfId="0" applyFont="1" applyBorder="1" applyAlignment="1">
      <alignment vertical="top" wrapText="1"/>
    </xf>
    <xf numFmtId="9" fontId="0" fillId="0" borderId="14" xfId="0" applyNumberFormat="1" applyBorder="1">
      <alignment vertical="center"/>
    </xf>
    <xf numFmtId="9" fontId="0" fillId="0" borderId="0" xfId="0" applyNumberFormat="1" applyBorder="1">
      <alignment vertical="center"/>
    </xf>
    <xf numFmtId="9" fontId="0" fillId="0" borderId="12" xfId="0" applyNumberFormat="1" applyBorder="1">
      <alignment vertical="center"/>
    </xf>
    <xf numFmtId="9" fontId="0" fillId="0" borderId="1" xfId="0" applyNumberFormat="1" applyBorder="1">
      <alignment vertical="center"/>
    </xf>
    <xf numFmtId="9" fontId="0" fillId="0" borderId="5" xfId="0" applyNumberFormat="1" applyBorder="1">
      <alignment vertical="center"/>
    </xf>
    <xf numFmtId="9" fontId="0" fillId="0" borderId="8" xfId="0" applyNumberFormat="1" applyBorder="1">
      <alignment vertical="center"/>
    </xf>
    <xf numFmtId="9" fontId="0" fillId="0" borderId="0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25"/>
  <sheetViews>
    <sheetView tabSelected="1" topLeftCell="A2" workbookViewId="0">
      <selection activeCell="K3" sqref="K3"/>
    </sheetView>
  </sheetViews>
  <sheetFormatPr defaultRowHeight="13.5"/>
  <sheetData>
    <row r="2" spans="1:26">
      <c r="E2" t="s">
        <v>48</v>
      </c>
      <c r="H2" t="s">
        <v>49</v>
      </c>
      <c r="K2" t="s">
        <v>50</v>
      </c>
      <c r="U2" t="s">
        <v>4</v>
      </c>
      <c r="V2" t="s">
        <v>4</v>
      </c>
      <c r="Y2" t="s">
        <v>5</v>
      </c>
    </row>
    <row r="3" spans="1:26">
      <c r="A3" s="1"/>
      <c r="B3" s="2" t="s">
        <v>0</v>
      </c>
      <c r="C3" s="8" t="s">
        <v>1</v>
      </c>
      <c r="D3" s="3" t="s">
        <v>28</v>
      </c>
      <c r="E3" s="12" t="s">
        <v>4</v>
      </c>
      <c r="F3" s="13" t="s">
        <v>5</v>
      </c>
      <c r="G3" s="12" t="s">
        <v>14</v>
      </c>
      <c r="H3" s="12" t="s">
        <v>21</v>
      </c>
      <c r="I3" s="12" t="s">
        <v>22</v>
      </c>
      <c r="J3" s="28" t="s">
        <v>25</v>
      </c>
      <c r="K3" s="12" t="s">
        <v>4</v>
      </c>
      <c r="L3" s="13" t="s">
        <v>5</v>
      </c>
      <c r="M3" s="12" t="s">
        <v>14</v>
      </c>
      <c r="N3" s="27" t="s">
        <v>12</v>
      </c>
      <c r="O3" s="18" t="s">
        <v>13</v>
      </c>
      <c r="P3" s="18" t="s">
        <v>37</v>
      </c>
      <c r="Q3" s="18" t="s">
        <v>15</v>
      </c>
      <c r="R3" s="18" t="s">
        <v>16</v>
      </c>
      <c r="S3" s="18" t="s">
        <v>17</v>
      </c>
      <c r="T3" s="18" t="s">
        <v>18</v>
      </c>
      <c r="U3" s="18" t="s">
        <v>19</v>
      </c>
      <c r="V3" s="18" t="s">
        <v>20</v>
      </c>
      <c r="W3" s="18" t="s">
        <v>24</v>
      </c>
      <c r="X3" s="18" t="s">
        <v>23</v>
      </c>
      <c r="Y3" s="25"/>
      <c r="Z3" s="28"/>
    </row>
    <row r="4" spans="1:26">
      <c r="A4" s="16" t="s">
        <v>27</v>
      </c>
      <c r="B4" s="17" t="s">
        <v>2</v>
      </c>
      <c r="C4" s="18" t="s">
        <v>29</v>
      </c>
      <c r="D4" s="19" t="s">
        <v>7</v>
      </c>
      <c r="E4" s="24">
        <f>U4+V4</f>
        <v>512</v>
      </c>
      <c r="F4" s="28">
        <f t="shared" ref="F4:F13" si="0">W4+Y4+Z4</f>
        <v>132</v>
      </c>
      <c r="G4" s="34">
        <f>F4/E4</f>
        <v>0.2578125</v>
      </c>
      <c r="H4" s="24">
        <f>1+(N4*O4)/(8*4)*3</f>
        <v>385</v>
      </c>
      <c r="I4" s="28">
        <f>IF(Q4=R4,1,0)</f>
        <v>1</v>
      </c>
      <c r="J4" s="37">
        <f>I4/H4</f>
        <v>2.5974025974025974E-3</v>
      </c>
      <c r="K4" s="24">
        <f>E4+2+1*$P4</f>
        <v>515</v>
      </c>
      <c r="L4" s="28">
        <f>F4+2+1*$P4</f>
        <v>135</v>
      </c>
      <c r="M4" s="34">
        <f>L4/K4</f>
        <v>0.26213592233009708</v>
      </c>
      <c r="N4" s="20">
        <v>64</v>
      </c>
      <c r="O4" s="11">
        <v>64</v>
      </c>
      <c r="P4" s="11">
        <v>1</v>
      </c>
      <c r="Q4" s="11">
        <f>N4/1</f>
        <v>64</v>
      </c>
      <c r="R4" s="11">
        <f>O4/1</f>
        <v>64</v>
      </c>
      <c r="S4" s="11">
        <v>0</v>
      </c>
      <c r="T4" s="11">
        <v>0</v>
      </c>
      <c r="U4" s="11">
        <f>Q4*R4/(8*4)*4</f>
        <v>512</v>
      </c>
      <c r="V4" s="11">
        <f t="shared" ref="V4:V14" si="1">S4*T4/(8*4)*4</f>
        <v>0</v>
      </c>
      <c r="W4" s="11">
        <v>4</v>
      </c>
      <c r="X4" s="11">
        <f>IF(Q4=R4, 4, 0)</f>
        <v>4</v>
      </c>
      <c r="Y4" s="11">
        <f>(Q4*R4)/(8*4)</f>
        <v>128</v>
      </c>
      <c r="Z4" s="21">
        <f t="shared" ref="Z4:Z14" si="2">(S4*T4)/(8*4)</f>
        <v>0</v>
      </c>
    </row>
    <row r="5" spans="1:26">
      <c r="A5" s="14"/>
      <c r="B5" s="20" t="s">
        <v>6</v>
      </c>
      <c r="C5" s="11" t="s">
        <v>31</v>
      </c>
      <c r="D5" s="21" t="s">
        <v>9</v>
      </c>
      <c r="E5" s="20">
        <f t="shared" ref="E5:E14" si="3">U5+V5</f>
        <v>512</v>
      </c>
      <c r="F5" s="21">
        <f t="shared" si="0"/>
        <v>132</v>
      </c>
      <c r="G5" s="35">
        <f>F5/E5</f>
        <v>0.2578125</v>
      </c>
      <c r="H5" s="20">
        <f>1+(N5*O5)/(8*4)*3</f>
        <v>385</v>
      </c>
      <c r="I5" s="21">
        <f t="shared" ref="I5:I14" si="4">IF(Q5=R5,1,0)</f>
        <v>0</v>
      </c>
      <c r="J5" s="38">
        <f t="shared" ref="J5:J14" si="5">I5/H5</f>
        <v>0</v>
      </c>
      <c r="K5" s="20">
        <f t="shared" ref="K5:K14" si="6">E5+2+1*$P5</f>
        <v>516</v>
      </c>
      <c r="L5" s="21">
        <f t="shared" ref="L5:L14" si="7">F5+2+1*$P5</f>
        <v>136</v>
      </c>
      <c r="M5" s="35">
        <f>L5/K5</f>
        <v>0.26356589147286824</v>
      </c>
      <c r="N5" s="20">
        <v>64</v>
      </c>
      <c r="O5" s="11">
        <v>64</v>
      </c>
      <c r="P5" s="11">
        <v>2</v>
      </c>
      <c r="Q5" s="11">
        <f>N5</f>
        <v>64</v>
      </c>
      <c r="R5" s="11">
        <f>O5/2</f>
        <v>32</v>
      </c>
      <c r="S5" s="11">
        <f>Q5</f>
        <v>64</v>
      </c>
      <c r="T5" s="11">
        <f>O5-R5</f>
        <v>32</v>
      </c>
      <c r="U5" s="11">
        <f t="shared" ref="U5:U14" si="8">Q5*R5/(8*4)*4</f>
        <v>256</v>
      </c>
      <c r="V5" s="11">
        <f t="shared" si="1"/>
        <v>256</v>
      </c>
      <c r="W5" s="11">
        <v>4</v>
      </c>
      <c r="X5" s="11">
        <f t="shared" ref="X5:X14" si="9">IF(Q5=R5, 4, 0)</f>
        <v>0</v>
      </c>
      <c r="Y5" s="11">
        <f t="shared" ref="Y5:Y14" si="10">(Q5*R5)/(8*4)</f>
        <v>64</v>
      </c>
      <c r="Z5" s="21">
        <f t="shared" si="2"/>
        <v>64</v>
      </c>
    </row>
    <row r="6" spans="1:26">
      <c r="A6" s="14"/>
      <c r="B6" s="20" t="s">
        <v>6</v>
      </c>
      <c r="C6" s="11" t="s">
        <v>30</v>
      </c>
      <c r="D6" s="21" t="s">
        <v>8</v>
      </c>
      <c r="E6" s="20">
        <f t="shared" si="3"/>
        <v>512</v>
      </c>
      <c r="F6" s="21">
        <f t="shared" si="0"/>
        <v>132</v>
      </c>
      <c r="G6" s="35">
        <f>F6/E6</f>
        <v>0.2578125</v>
      </c>
      <c r="H6" s="20">
        <f>1+(N6*O6)/(8*4)*3</f>
        <v>385</v>
      </c>
      <c r="I6" s="21">
        <f t="shared" si="4"/>
        <v>0</v>
      </c>
      <c r="J6" s="38">
        <f t="shared" si="5"/>
        <v>0</v>
      </c>
      <c r="K6" s="20">
        <f t="shared" si="6"/>
        <v>516</v>
      </c>
      <c r="L6" s="21">
        <f t="shared" si="7"/>
        <v>136</v>
      </c>
      <c r="M6" s="35">
        <f>L6/K6</f>
        <v>0.26356589147286824</v>
      </c>
      <c r="N6" s="20">
        <v>64</v>
      </c>
      <c r="O6" s="11">
        <v>64</v>
      </c>
      <c r="P6" s="11">
        <v>2</v>
      </c>
      <c r="Q6" s="11">
        <f>N6</f>
        <v>64</v>
      </c>
      <c r="R6" s="11">
        <f>O6/4</f>
        <v>16</v>
      </c>
      <c r="S6" s="11">
        <f>Q6</f>
        <v>64</v>
      </c>
      <c r="T6" s="11">
        <f>O6-R6</f>
        <v>48</v>
      </c>
      <c r="U6" s="11">
        <f t="shared" si="8"/>
        <v>128</v>
      </c>
      <c r="V6" s="11">
        <f t="shared" si="1"/>
        <v>384</v>
      </c>
      <c r="W6" s="11">
        <v>4</v>
      </c>
      <c r="X6" s="11">
        <f t="shared" si="9"/>
        <v>0</v>
      </c>
      <c r="Y6" s="11">
        <f t="shared" si="10"/>
        <v>32</v>
      </c>
      <c r="Z6" s="21">
        <f t="shared" si="2"/>
        <v>96</v>
      </c>
    </row>
    <row r="7" spans="1:26">
      <c r="A7" s="14"/>
      <c r="B7" s="9" t="s">
        <v>10</v>
      </c>
      <c r="C7" s="6" t="s">
        <v>10</v>
      </c>
      <c r="D7" s="7" t="s">
        <v>7</v>
      </c>
      <c r="E7" s="20">
        <f t="shared" si="3"/>
        <v>128</v>
      </c>
      <c r="F7" s="21">
        <f t="shared" si="0"/>
        <v>36</v>
      </c>
      <c r="G7" s="35">
        <f>F7/E7</f>
        <v>0.28125</v>
      </c>
      <c r="H7" s="20">
        <f>1+(N7*O7)/(8*4)*3</f>
        <v>97</v>
      </c>
      <c r="I7" s="21">
        <f t="shared" si="4"/>
        <v>1</v>
      </c>
      <c r="J7" s="38">
        <f t="shared" si="5"/>
        <v>1.0309278350515464E-2</v>
      </c>
      <c r="K7" s="20">
        <f t="shared" si="6"/>
        <v>131</v>
      </c>
      <c r="L7" s="21">
        <f t="shared" si="7"/>
        <v>39</v>
      </c>
      <c r="M7" s="35">
        <f>L7/K7</f>
        <v>0.29770992366412213</v>
      </c>
      <c r="N7" s="20">
        <v>32</v>
      </c>
      <c r="O7" s="11">
        <v>32</v>
      </c>
      <c r="P7" s="6">
        <v>1</v>
      </c>
      <c r="Q7" s="11">
        <f>N7/1</f>
        <v>32</v>
      </c>
      <c r="R7" s="11">
        <f>O7/1</f>
        <v>32</v>
      </c>
      <c r="S7" s="11">
        <v>0</v>
      </c>
      <c r="T7" s="11">
        <v>0</v>
      </c>
      <c r="U7" s="11">
        <f t="shared" si="8"/>
        <v>128</v>
      </c>
      <c r="V7" s="11">
        <f t="shared" si="1"/>
        <v>0</v>
      </c>
      <c r="W7" s="6">
        <v>4</v>
      </c>
      <c r="X7" s="11">
        <f t="shared" si="9"/>
        <v>4</v>
      </c>
      <c r="Y7" s="11">
        <f t="shared" si="10"/>
        <v>32</v>
      </c>
      <c r="Z7" s="21">
        <f t="shared" si="2"/>
        <v>0</v>
      </c>
    </row>
    <row r="8" spans="1:26">
      <c r="A8" s="14"/>
      <c r="B8" s="9" t="s">
        <v>10</v>
      </c>
      <c r="C8" s="11" t="s">
        <v>32</v>
      </c>
      <c r="D8" s="21" t="s">
        <v>9</v>
      </c>
      <c r="E8" s="20">
        <f t="shared" si="3"/>
        <v>128</v>
      </c>
      <c r="F8" s="21">
        <f t="shared" si="0"/>
        <v>36</v>
      </c>
      <c r="G8" s="35">
        <f>F8/E8</f>
        <v>0.28125</v>
      </c>
      <c r="H8" s="20">
        <f>1+(N8*O8)/(8*4)*3</f>
        <v>97</v>
      </c>
      <c r="I8" s="21">
        <f t="shared" si="4"/>
        <v>0</v>
      </c>
      <c r="J8" s="38">
        <f t="shared" si="5"/>
        <v>0</v>
      </c>
      <c r="K8" s="20">
        <f t="shared" si="6"/>
        <v>132</v>
      </c>
      <c r="L8" s="21">
        <f t="shared" si="7"/>
        <v>40</v>
      </c>
      <c r="M8" s="35">
        <f>L8/K8</f>
        <v>0.30303030303030304</v>
      </c>
      <c r="N8" s="20">
        <v>32</v>
      </c>
      <c r="O8" s="11">
        <v>32</v>
      </c>
      <c r="P8" s="6">
        <v>2</v>
      </c>
      <c r="Q8" s="11">
        <f>N8</f>
        <v>32</v>
      </c>
      <c r="R8" s="11">
        <f>O8/2</f>
        <v>16</v>
      </c>
      <c r="S8" s="11">
        <f>Q8</f>
        <v>32</v>
      </c>
      <c r="T8" s="11">
        <f>O8-R8</f>
        <v>16</v>
      </c>
      <c r="U8" s="11">
        <f t="shared" si="8"/>
        <v>64</v>
      </c>
      <c r="V8" s="11">
        <f t="shared" si="1"/>
        <v>64</v>
      </c>
      <c r="W8" s="6">
        <v>4</v>
      </c>
      <c r="X8" s="11">
        <f t="shared" si="9"/>
        <v>0</v>
      </c>
      <c r="Y8" s="11">
        <f t="shared" si="10"/>
        <v>16</v>
      </c>
      <c r="Z8" s="21">
        <f t="shared" si="2"/>
        <v>16</v>
      </c>
    </row>
    <row r="9" spans="1:26">
      <c r="A9" s="14"/>
      <c r="B9" s="9" t="s">
        <v>10</v>
      </c>
      <c r="C9" s="11" t="s">
        <v>33</v>
      </c>
      <c r="D9" s="21" t="s">
        <v>8</v>
      </c>
      <c r="E9" s="20">
        <f t="shared" si="3"/>
        <v>128</v>
      </c>
      <c r="F9" s="21">
        <f t="shared" si="0"/>
        <v>36</v>
      </c>
      <c r="G9" s="35">
        <f>F9/E9</f>
        <v>0.28125</v>
      </c>
      <c r="H9" s="20">
        <f>1+(N9*O9)/(8*4)*3</f>
        <v>97</v>
      </c>
      <c r="I9" s="21">
        <f t="shared" si="4"/>
        <v>0</v>
      </c>
      <c r="J9" s="38">
        <f t="shared" si="5"/>
        <v>0</v>
      </c>
      <c r="K9" s="20">
        <f t="shared" si="6"/>
        <v>132</v>
      </c>
      <c r="L9" s="21">
        <f t="shared" si="7"/>
        <v>40</v>
      </c>
      <c r="M9" s="35">
        <f>L9/K9</f>
        <v>0.30303030303030304</v>
      </c>
      <c r="N9" s="20">
        <v>32</v>
      </c>
      <c r="O9" s="11">
        <v>32</v>
      </c>
      <c r="P9" s="6">
        <v>2</v>
      </c>
      <c r="Q9" s="11">
        <f>N9</f>
        <v>32</v>
      </c>
      <c r="R9" s="11">
        <f>O9/4</f>
        <v>8</v>
      </c>
      <c r="S9" s="11">
        <f>Q9</f>
        <v>32</v>
      </c>
      <c r="T9" s="11">
        <f>O9-R9</f>
        <v>24</v>
      </c>
      <c r="U9" s="11">
        <f t="shared" si="8"/>
        <v>32</v>
      </c>
      <c r="V9" s="11">
        <f t="shared" si="1"/>
        <v>96</v>
      </c>
      <c r="W9" s="6">
        <v>4</v>
      </c>
      <c r="X9" s="11">
        <f t="shared" si="9"/>
        <v>0</v>
      </c>
      <c r="Y9" s="11">
        <f t="shared" si="10"/>
        <v>8</v>
      </c>
      <c r="Z9" s="21">
        <f t="shared" si="2"/>
        <v>24</v>
      </c>
    </row>
    <row r="10" spans="1:26">
      <c r="A10" s="14"/>
      <c r="B10" s="9" t="s">
        <v>11</v>
      </c>
      <c r="C10" s="6" t="s">
        <v>11</v>
      </c>
      <c r="D10" s="7" t="s">
        <v>7</v>
      </c>
      <c r="E10" s="20">
        <f t="shared" si="3"/>
        <v>32</v>
      </c>
      <c r="F10" s="21">
        <f t="shared" si="0"/>
        <v>12</v>
      </c>
      <c r="G10" s="35">
        <f>F10/E10</f>
        <v>0.375</v>
      </c>
      <c r="H10" s="20">
        <f>1+(N10*O10)/(8*4)*3</f>
        <v>25</v>
      </c>
      <c r="I10" s="21">
        <f t="shared" si="4"/>
        <v>1</v>
      </c>
      <c r="J10" s="38">
        <f t="shared" si="5"/>
        <v>0.04</v>
      </c>
      <c r="K10" s="20">
        <f t="shared" si="6"/>
        <v>35</v>
      </c>
      <c r="L10" s="21">
        <f t="shared" si="7"/>
        <v>15</v>
      </c>
      <c r="M10" s="35">
        <f>L10/K10</f>
        <v>0.42857142857142855</v>
      </c>
      <c r="N10" s="20">
        <v>16</v>
      </c>
      <c r="O10" s="11">
        <v>16</v>
      </c>
      <c r="P10" s="6">
        <v>1</v>
      </c>
      <c r="Q10" s="11">
        <f>N10/1</f>
        <v>16</v>
      </c>
      <c r="R10" s="11">
        <f>O10/1</f>
        <v>16</v>
      </c>
      <c r="S10" s="11">
        <v>0</v>
      </c>
      <c r="T10" s="11">
        <v>0</v>
      </c>
      <c r="U10" s="11">
        <f t="shared" si="8"/>
        <v>32</v>
      </c>
      <c r="V10" s="11">
        <f t="shared" si="1"/>
        <v>0</v>
      </c>
      <c r="W10" s="6">
        <v>4</v>
      </c>
      <c r="X10" s="11">
        <f t="shared" si="9"/>
        <v>4</v>
      </c>
      <c r="Y10" s="11">
        <f t="shared" si="10"/>
        <v>8</v>
      </c>
      <c r="Z10" s="21">
        <f t="shared" si="2"/>
        <v>0</v>
      </c>
    </row>
    <row r="11" spans="1:26">
      <c r="A11" s="14"/>
      <c r="B11" s="9" t="s">
        <v>11</v>
      </c>
      <c r="C11" s="6" t="s">
        <v>34</v>
      </c>
      <c r="D11" s="21" t="s">
        <v>9</v>
      </c>
      <c r="E11" s="20">
        <f t="shared" si="3"/>
        <v>32</v>
      </c>
      <c r="F11" s="21">
        <f t="shared" si="0"/>
        <v>12</v>
      </c>
      <c r="G11" s="35">
        <f>F11/E11</f>
        <v>0.375</v>
      </c>
      <c r="H11" s="20">
        <f>1+(N11*O11)/(8*4)*3</f>
        <v>25</v>
      </c>
      <c r="I11" s="21">
        <f t="shared" si="4"/>
        <v>0</v>
      </c>
      <c r="J11" s="38">
        <f t="shared" si="5"/>
        <v>0</v>
      </c>
      <c r="K11" s="20">
        <f t="shared" si="6"/>
        <v>36</v>
      </c>
      <c r="L11" s="21">
        <f t="shared" si="7"/>
        <v>16</v>
      </c>
      <c r="M11" s="35">
        <f>L11/K11</f>
        <v>0.44444444444444442</v>
      </c>
      <c r="N11" s="20">
        <v>16</v>
      </c>
      <c r="O11" s="11">
        <v>16</v>
      </c>
      <c r="P11" s="6">
        <v>2</v>
      </c>
      <c r="Q11" s="11">
        <f>N11</f>
        <v>16</v>
      </c>
      <c r="R11" s="11">
        <f>O11/2</f>
        <v>8</v>
      </c>
      <c r="S11" s="11">
        <f>Q11</f>
        <v>16</v>
      </c>
      <c r="T11" s="11">
        <f>O11-R11</f>
        <v>8</v>
      </c>
      <c r="U11" s="11">
        <f t="shared" si="8"/>
        <v>16</v>
      </c>
      <c r="V11" s="11">
        <f t="shared" si="1"/>
        <v>16</v>
      </c>
      <c r="W11" s="6">
        <v>4</v>
      </c>
      <c r="X11" s="11">
        <f t="shared" si="9"/>
        <v>0</v>
      </c>
      <c r="Y11" s="11">
        <f t="shared" si="10"/>
        <v>4</v>
      </c>
      <c r="Z11" s="21">
        <f t="shared" si="2"/>
        <v>4</v>
      </c>
    </row>
    <row r="12" spans="1:26">
      <c r="A12" s="14"/>
      <c r="B12" s="9" t="s">
        <v>11</v>
      </c>
      <c r="C12" s="6" t="s">
        <v>35</v>
      </c>
      <c r="D12" s="21" t="s">
        <v>8</v>
      </c>
      <c r="E12" s="20">
        <f t="shared" si="3"/>
        <v>32</v>
      </c>
      <c r="F12" s="21">
        <f t="shared" si="0"/>
        <v>12</v>
      </c>
      <c r="G12" s="35">
        <f>F12/E12</f>
        <v>0.375</v>
      </c>
      <c r="H12" s="20">
        <f>(N12*O12)/(8*4)*3</f>
        <v>24</v>
      </c>
      <c r="I12" s="21">
        <f t="shared" si="4"/>
        <v>0</v>
      </c>
      <c r="J12" s="38">
        <f t="shared" si="5"/>
        <v>0</v>
      </c>
      <c r="K12" s="20">
        <f t="shared" si="6"/>
        <v>36</v>
      </c>
      <c r="L12" s="21">
        <f t="shared" si="7"/>
        <v>16</v>
      </c>
      <c r="M12" s="35">
        <f>L12/K12</f>
        <v>0.44444444444444442</v>
      </c>
      <c r="N12" s="20">
        <v>16</v>
      </c>
      <c r="O12" s="11">
        <v>16</v>
      </c>
      <c r="P12" s="6">
        <v>2</v>
      </c>
      <c r="Q12" s="11">
        <f>N12</f>
        <v>16</v>
      </c>
      <c r="R12" s="11">
        <f>O12/4</f>
        <v>4</v>
      </c>
      <c r="S12" s="11">
        <f>Q12</f>
        <v>16</v>
      </c>
      <c r="T12" s="11">
        <f>O12-R12</f>
        <v>12</v>
      </c>
      <c r="U12" s="11">
        <f t="shared" si="8"/>
        <v>8</v>
      </c>
      <c r="V12" s="11">
        <f t="shared" si="1"/>
        <v>24</v>
      </c>
      <c r="W12" s="6">
        <v>4</v>
      </c>
      <c r="X12" s="11">
        <f t="shared" si="9"/>
        <v>0</v>
      </c>
      <c r="Y12" s="11">
        <f t="shared" si="10"/>
        <v>2</v>
      </c>
      <c r="Z12" s="21">
        <f t="shared" si="2"/>
        <v>6</v>
      </c>
    </row>
    <row r="13" spans="1:26">
      <c r="A13" s="14"/>
      <c r="B13" s="4" t="s">
        <v>3</v>
      </c>
      <c r="C13" s="22" t="s">
        <v>3</v>
      </c>
      <c r="D13" s="7" t="s">
        <v>7</v>
      </c>
      <c r="E13" s="20">
        <f t="shared" si="3"/>
        <v>8</v>
      </c>
      <c r="F13" s="21">
        <f t="shared" si="0"/>
        <v>6</v>
      </c>
      <c r="G13" s="35">
        <f>F13/E13</f>
        <v>0.75</v>
      </c>
      <c r="H13" s="20">
        <f>1+(N13*O13)/(8*4)*3</f>
        <v>7</v>
      </c>
      <c r="I13" s="21">
        <f t="shared" si="4"/>
        <v>1</v>
      </c>
      <c r="J13" s="38">
        <f t="shared" si="5"/>
        <v>0.14285714285714285</v>
      </c>
      <c r="K13" s="20">
        <f t="shared" si="6"/>
        <v>11</v>
      </c>
      <c r="L13" s="21">
        <f t="shared" si="7"/>
        <v>9</v>
      </c>
      <c r="M13" s="40">
        <f>L13/K13</f>
        <v>0.81818181818181823</v>
      </c>
      <c r="N13" s="20">
        <v>8</v>
      </c>
      <c r="O13" s="11">
        <v>8</v>
      </c>
      <c r="P13" s="6">
        <v>1</v>
      </c>
      <c r="Q13" s="11">
        <f>N13/1</f>
        <v>8</v>
      </c>
      <c r="R13" s="11">
        <f>O13/1</f>
        <v>8</v>
      </c>
      <c r="S13" s="11">
        <v>0</v>
      </c>
      <c r="T13" s="11">
        <v>0</v>
      </c>
      <c r="U13" s="11">
        <f t="shared" si="8"/>
        <v>8</v>
      </c>
      <c r="V13" s="11">
        <f t="shared" si="1"/>
        <v>0</v>
      </c>
      <c r="W13" s="6">
        <v>4</v>
      </c>
      <c r="X13" s="11">
        <f t="shared" si="9"/>
        <v>4</v>
      </c>
      <c r="Y13" s="11">
        <f t="shared" si="10"/>
        <v>2</v>
      </c>
      <c r="Z13" s="21">
        <f t="shared" si="2"/>
        <v>0</v>
      </c>
    </row>
    <row r="14" spans="1:26">
      <c r="A14" s="15"/>
      <c r="B14" s="5" t="s">
        <v>3</v>
      </c>
      <c r="C14" s="29" t="s">
        <v>36</v>
      </c>
      <c r="D14" s="23" t="s">
        <v>9</v>
      </c>
      <c r="E14" s="26">
        <f t="shared" si="3"/>
        <v>8</v>
      </c>
      <c r="F14" s="23">
        <f>W14+Y14+Z14</f>
        <v>6</v>
      </c>
      <c r="G14" s="36">
        <f>F14/E14</f>
        <v>0.75</v>
      </c>
      <c r="H14" s="26">
        <f>(N14*O14)/(8*4)*3</f>
        <v>6</v>
      </c>
      <c r="I14" s="23">
        <f t="shared" si="4"/>
        <v>0</v>
      </c>
      <c r="J14" s="39">
        <f t="shared" si="5"/>
        <v>0</v>
      </c>
      <c r="K14" s="26">
        <f t="shared" si="6"/>
        <v>12</v>
      </c>
      <c r="L14" s="23">
        <f t="shared" si="7"/>
        <v>10</v>
      </c>
      <c r="M14" s="36">
        <f>L14/K14</f>
        <v>0.83333333333333337</v>
      </c>
      <c r="N14" s="26">
        <v>8</v>
      </c>
      <c r="O14" s="10">
        <v>8</v>
      </c>
      <c r="P14" s="10">
        <v>2</v>
      </c>
      <c r="Q14" s="10">
        <f>N14</f>
        <v>8</v>
      </c>
      <c r="R14" s="10">
        <f>O14/2</f>
        <v>4</v>
      </c>
      <c r="S14" s="10">
        <f>Q14</f>
        <v>8</v>
      </c>
      <c r="T14" s="10">
        <f>O14-R14</f>
        <v>4</v>
      </c>
      <c r="U14" s="10">
        <f t="shared" si="8"/>
        <v>4</v>
      </c>
      <c r="V14" s="10">
        <f t="shared" si="1"/>
        <v>4</v>
      </c>
      <c r="W14" s="29">
        <v>4</v>
      </c>
      <c r="X14" s="10">
        <f t="shared" si="9"/>
        <v>0</v>
      </c>
      <c r="Y14" s="10">
        <f t="shared" si="10"/>
        <v>1</v>
      </c>
      <c r="Z14" s="23">
        <f t="shared" si="2"/>
        <v>1</v>
      </c>
    </row>
    <row r="18" spans="3:9" ht="14.25" thickBot="1">
      <c r="H18" t="s">
        <v>51</v>
      </c>
      <c r="I18" t="s">
        <v>52</v>
      </c>
    </row>
    <row r="19" spans="3:9" ht="15.75" thickBot="1">
      <c r="C19" s="30" t="s">
        <v>38</v>
      </c>
      <c r="D19" s="31" t="s">
        <v>39</v>
      </c>
      <c r="H19" t="s">
        <v>53</v>
      </c>
      <c r="I19" t="s">
        <v>54</v>
      </c>
    </row>
    <row r="20" spans="3:9" ht="15.75" thickBot="1">
      <c r="C20" s="32" t="s">
        <v>40</v>
      </c>
      <c r="D20" s="33" t="s">
        <v>41</v>
      </c>
    </row>
    <row r="21" spans="3:9" ht="15.75" thickBot="1">
      <c r="C21" s="33" t="s">
        <v>42</v>
      </c>
      <c r="D21" s="33" t="s">
        <v>43</v>
      </c>
    </row>
    <row r="22" spans="3:9" ht="15.75" thickBot="1">
      <c r="C22" s="33" t="s">
        <v>44</v>
      </c>
      <c r="D22" s="33" t="s">
        <v>43</v>
      </c>
    </row>
    <row r="23" spans="3:9" ht="15.75" thickBot="1">
      <c r="C23" s="33" t="s">
        <v>45</v>
      </c>
      <c r="D23" s="33" t="s">
        <v>43</v>
      </c>
    </row>
    <row r="24" spans="3:9" ht="15.75" thickBot="1">
      <c r="C24" s="32" t="s">
        <v>46</v>
      </c>
      <c r="D24" s="33" t="s">
        <v>47</v>
      </c>
    </row>
    <row r="25" spans="3:9" ht="15.75" thickBot="1">
      <c r="C25" s="32" t="s">
        <v>26</v>
      </c>
      <c r="D25" s="33"/>
    </row>
  </sheetData>
  <mergeCells count="1">
    <mergeCell ref="A4:A14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2014-01-16T17:30:54Z</dcterms:modified>
</cp:coreProperties>
</file>