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30" windowHeight="8130"/>
  </bookViews>
  <sheets>
    <sheet name="Sheet1" sheetId="5" r:id="rId1"/>
  </sheets>
  <calcPr calcId="125725" concurrentCalc="0"/>
</workbook>
</file>

<file path=xl/calcChain.xml><?xml version="1.0" encoding="utf-8"?>
<calcChain xmlns="http://schemas.openxmlformats.org/spreadsheetml/2006/main">
  <c r="G6" i="5"/>
  <c r="F6"/>
  <c r="E6"/>
  <c r="G18"/>
  <c r="J18"/>
  <c r="F18"/>
  <c r="I18"/>
  <c r="E18"/>
  <c r="H18"/>
  <c r="G17"/>
  <c r="J17"/>
  <c r="F17"/>
  <c r="I17"/>
  <c r="E17"/>
  <c r="H17"/>
  <c r="G16"/>
  <c r="J16"/>
  <c r="F16"/>
  <c r="I16"/>
  <c r="E16"/>
  <c r="H16"/>
  <c r="G15"/>
  <c r="J15"/>
  <c r="F15"/>
  <c r="I15"/>
  <c r="E15"/>
  <c r="H15"/>
  <c r="G3"/>
  <c r="J3"/>
  <c r="F11"/>
  <c r="F12"/>
  <c r="F13"/>
  <c r="F10"/>
  <c r="E11"/>
  <c r="G11"/>
  <c r="E12"/>
  <c r="G12"/>
  <c r="E13"/>
  <c r="G13"/>
  <c r="G10"/>
  <c r="E10"/>
  <c r="G8"/>
  <c r="F8"/>
  <c r="E8"/>
  <c r="G7"/>
  <c r="F7"/>
  <c r="E7"/>
  <c r="J6"/>
  <c r="H6"/>
  <c r="G5"/>
  <c r="F5"/>
  <c r="E5"/>
  <c r="G4"/>
  <c r="F4"/>
  <c r="E4"/>
  <c r="F3"/>
  <c r="E3"/>
  <c r="I4"/>
  <c r="J5"/>
  <c r="I8"/>
  <c r="J10"/>
  <c r="I13"/>
  <c r="J7"/>
  <c r="J12"/>
  <c r="I3"/>
  <c r="J4"/>
  <c r="I7"/>
  <c r="J8"/>
  <c r="I12"/>
  <c r="J13"/>
  <c r="H4"/>
  <c r="I5"/>
  <c r="H8"/>
  <c r="I10"/>
  <c r="J11"/>
  <c r="H13"/>
  <c r="H11"/>
  <c r="H3"/>
  <c r="H10"/>
  <c r="I11"/>
  <c r="H5"/>
  <c r="H12"/>
  <c r="I6"/>
  <c r="H7"/>
</calcChain>
</file>

<file path=xl/sharedStrings.xml><?xml version="1.0" encoding="utf-8"?>
<sst xmlns="http://schemas.openxmlformats.org/spreadsheetml/2006/main" count="132" uniqueCount="40">
  <si>
    <t>Mult</t>
    <phoneticPr fontId="1"/>
  </si>
  <si>
    <t>Add</t>
    <phoneticPr fontId="1"/>
  </si>
  <si>
    <t>w</t>
    <phoneticPr fontId="1"/>
  </si>
  <si>
    <t>h</t>
    <phoneticPr fontId="1"/>
  </si>
  <si>
    <t>MC</t>
    <phoneticPr fontId="1"/>
  </si>
  <si>
    <t>tap</t>
    <phoneticPr fontId="1"/>
  </si>
  <si>
    <t>ctap</t>
    <phoneticPr fontId="1"/>
  </si>
  <si>
    <t>Bandwidth</t>
    <phoneticPr fontId="1"/>
  </si>
  <si>
    <t>ARP</t>
    <phoneticPr fontId="1"/>
  </si>
  <si>
    <t>32x32</t>
    <phoneticPr fontId="1"/>
  </si>
  <si>
    <t>64x64</t>
    <phoneticPr fontId="1"/>
  </si>
  <si>
    <t>16x16</t>
    <phoneticPr fontId="1"/>
  </si>
  <si>
    <t>8x8</t>
    <phoneticPr fontId="1"/>
  </si>
  <si>
    <t>8x4</t>
    <phoneticPr fontId="1"/>
  </si>
  <si>
    <t>4x8</t>
    <phoneticPr fontId="1"/>
  </si>
  <si>
    <t>((w*tap*(h+tap-1)+w*tap*h)*bi+(cw*ctap*(ch+ctap-1)+cw*ctap*ch)*2*cbi) / (w*h)</t>
    <phoneticPr fontId="1"/>
  </si>
  <si>
    <t>((w+tap-1)*(h+tap-1)*bi+(cw+ctap-1)*(ch+ctap-1)*2*cbi) / (w*h)</t>
    <phoneticPr fontId="1"/>
  </si>
  <si>
    <t>(((w*(tap-1)*(h+tap-1)+w*(tap-1)*h)*bi + (cw*(ctap-1)*(ch+ctap-1)+cw*(ctap-1)*ch)*2*cbi) / (w*h)</t>
    <phoneticPr fontId="1"/>
  </si>
  <si>
    <t>bi</t>
    <phoneticPr fontId="1"/>
  </si>
  <si>
    <t>cbi</t>
    <phoneticPr fontId="1"/>
  </si>
  <si>
    <t>CU</t>
    <phoneticPr fontId="1"/>
  </si>
  <si>
    <t>PU</t>
    <phoneticPr fontId="1"/>
  </si>
  <si>
    <t>Mult [%]</t>
    <phoneticPr fontId="1"/>
  </si>
  <si>
    <t>Add [%]</t>
    <phoneticPr fontId="1"/>
  </si>
  <si>
    <t>Bandwidth [%]</t>
    <phoneticPr fontId="1"/>
  </si>
  <si>
    <t>Control parameters</t>
    <phoneticPr fontId="1"/>
  </si>
  <si>
    <t>Block Size</t>
    <phoneticPr fontId="1"/>
  </si>
  <si>
    <t>Expression</t>
    <phoneticPr fontId="1"/>
  </si>
  <si>
    <t>num</t>
    <phoneticPr fontId="1"/>
  </si>
  <si>
    <t>cnum</t>
    <phoneticPr fontId="1"/>
  </si>
  <si>
    <t>((w*tap*(h+tap-1)+w*tap*h)*num*bi+(cw*ctap*(ch+ctap-1)+cw*ctap*ch)*2*cnum*cbi) / (w*h)</t>
    <phoneticPr fontId="1"/>
  </si>
  <si>
    <t>((((w*(tap-1)*(h+tap-1)+w*(tap-1)*h)*num+(w*h)*(num-1))*bi + ((cw*(ctap-1)*(ch+ctap-1)+cw*(ctap-1)*ch)*cnum+cw*ch*(cnum-1))*2*cbi) / (w*h)</t>
    <phoneticPr fontId="1"/>
  </si>
  <si>
    <t>Computation [per Pic]</t>
    <phoneticPr fontId="1"/>
  </si>
  <si>
    <t>Data transfer rate [per pic]</t>
    <phoneticPr fontId="1"/>
  </si>
  <si>
    <t>Computation [%]</t>
    <phoneticPr fontId="1"/>
  </si>
  <si>
    <t>Data transfer rate [%]</t>
    <phoneticPr fontId="1"/>
  </si>
  <si>
    <t>HEVC Main profile</t>
    <phoneticPr fontId="1"/>
  </si>
  <si>
    <t>ARP+G0033</t>
    <phoneticPr fontId="1"/>
  </si>
  <si>
    <t>anchor
(3D-HEVC)</t>
    <phoneticPr fontId="1"/>
  </si>
  <si>
    <t>proposal
(3D-HEVC)</t>
    <phoneticPr fontId="1"/>
  </si>
</sst>
</file>

<file path=xl/styles.xml><?xml version="1.0" encoding="utf-8"?>
<styleSheet xmlns="http://schemas.openxmlformats.org/spreadsheetml/2006/main">
  <numFmts count="1">
    <numFmt numFmtId="176" formatCode="0.0_ "/>
  </numFmts>
  <fonts count="5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  <font>
      <sz val="12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/>
  </cellStyleXfs>
  <cellXfs count="58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ont="1" applyFill="1" applyBorder="1">
      <alignment vertical="center"/>
    </xf>
    <xf numFmtId="0" fontId="0" fillId="3" borderId="0" xfId="0" applyFill="1" applyBorder="1">
      <alignment vertical="center"/>
    </xf>
    <xf numFmtId="0" fontId="0" fillId="0" borderId="0" xfId="0" applyFont="1" applyFill="1" applyBorder="1">
      <alignment vertical="center"/>
    </xf>
    <xf numFmtId="9" fontId="0" fillId="0" borderId="0" xfId="0" applyNumberFormat="1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11" xfId="0" applyFont="1" applyFill="1" applyBorder="1">
      <alignment vertical="center"/>
    </xf>
    <xf numFmtId="0" fontId="0" fillId="0" borderId="1" xfId="0" applyFont="1" applyFill="1" applyBorder="1">
      <alignment vertical="center"/>
    </xf>
    <xf numFmtId="176" fontId="0" fillId="0" borderId="2" xfId="0" applyNumberFormat="1" applyFont="1" applyFill="1" applyBorder="1">
      <alignment vertical="center"/>
    </xf>
    <xf numFmtId="0" fontId="0" fillId="0" borderId="12" xfId="0" applyFont="1" applyFill="1" applyBorder="1">
      <alignment vertical="center"/>
    </xf>
    <xf numFmtId="0" fontId="0" fillId="0" borderId="13" xfId="0" applyFont="1" applyFill="1" applyBorder="1">
      <alignment vertical="center"/>
    </xf>
    <xf numFmtId="176" fontId="0" fillId="0" borderId="13" xfId="0" applyNumberFormat="1" applyFont="1" applyFill="1" applyBorder="1">
      <alignment vertical="center"/>
    </xf>
    <xf numFmtId="176" fontId="0" fillId="0" borderId="14" xfId="0" applyNumberFormat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4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0" fillId="0" borderId="15" xfId="0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7" xfId="0" applyFont="1" applyFill="1" applyBorder="1">
      <alignment vertical="center"/>
    </xf>
    <xf numFmtId="176" fontId="0" fillId="0" borderId="10" xfId="0" applyNumberFormat="1" applyFont="1" applyFill="1" applyBorder="1">
      <alignment vertical="center"/>
    </xf>
    <xf numFmtId="176" fontId="0" fillId="0" borderId="11" xfId="0" applyNumberFormat="1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3" xfId="0" applyFont="1" applyFill="1" applyBorder="1">
      <alignment vertical="center"/>
    </xf>
    <xf numFmtId="9" fontId="0" fillId="0" borderId="1" xfId="0" applyNumberFormat="1" applyFont="1" applyFill="1" applyBorder="1">
      <alignment vertical="center"/>
    </xf>
    <xf numFmtId="9" fontId="0" fillId="0" borderId="2" xfId="0" applyNumberFormat="1" applyFont="1" applyFill="1" applyBorder="1">
      <alignment vertical="center"/>
    </xf>
    <xf numFmtId="9" fontId="0" fillId="2" borderId="2" xfId="0" applyNumberFormat="1" applyFont="1" applyFill="1" applyBorder="1">
      <alignment vertical="center"/>
    </xf>
    <xf numFmtId="9" fontId="0" fillId="0" borderId="12" xfId="0" applyNumberFormat="1" applyFont="1" applyFill="1" applyBorder="1">
      <alignment vertical="center"/>
    </xf>
    <xf numFmtId="9" fontId="0" fillId="0" borderId="13" xfId="0" applyNumberFormat="1" applyFont="1" applyFill="1" applyBorder="1">
      <alignment vertical="center"/>
    </xf>
    <xf numFmtId="9" fontId="0" fillId="0" borderId="14" xfId="0" applyNumberFormat="1" applyFont="1" applyFill="1" applyBorder="1">
      <alignment vertical="center"/>
    </xf>
    <xf numFmtId="9" fontId="0" fillId="0" borderId="9" xfId="0" applyNumberFormat="1" applyFont="1" applyFill="1" applyBorder="1">
      <alignment vertical="center"/>
    </xf>
    <xf numFmtId="9" fontId="0" fillId="0" borderId="10" xfId="0" applyNumberFormat="1" applyFont="1" applyFill="1" applyBorder="1">
      <alignment vertical="center"/>
    </xf>
    <xf numFmtId="9" fontId="0" fillId="0" borderId="11" xfId="0" applyNumberFormat="1" applyFont="1" applyFill="1" applyBorder="1">
      <alignment vertical="center"/>
    </xf>
    <xf numFmtId="176" fontId="0" fillId="4" borderId="0" xfId="0" applyNumberFormat="1" applyFont="1" applyFill="1" applyBorder="1">
      <alignment vertical="center"/>
    </xf>
    <xf numFmtId="176" fontId="0" fillId="4" borderId="2" xfId="0" applyNumberFormat="1" applyFont="1" applyFill="1" applyBorder="1">
      <alignment vertical="center"/>
    </xf>
    <xf numFmtId="9" fontId="0" fillId="4" borderId="1" xfId="0" applyNumberFormat="1" applyFont="1" applyFill="1" applyBorder="1">
      <alignment vertical="center"/>
    </xf>
    <xf numFmtId="9" fontId="0" fillId="4" borderId="0" xfId="0" applyNumberFormat="1" applyFont="1" applyFill="1" applyBorder="1">
      <alignment vertical="center"/>
    </xf>
    <xf numFmtId="9" fontId="0" fillId="4" borderId="2" xfId="0" applyNumberFormat="1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0" fillId="0" borderId="9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4" xfId="0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8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3">
    <cellStyle name="一般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"/>
  <sheetViews>
    <sheetView tabSelected="1" zoomScale="115" zoomScaleNormal="115" workbookViewId="0">
      <pane xSplit="4" topLeftCell="E1" activePane="topRight" state="frozen"/>
      <selection pane="topRight" activeCell="O17" sqref="O17"/>
    </sheetView>
  </sheetViews>
  <sheetFormatPr defaultRowHeight="13.5"/>
  <cols>
    <col min="1" max="10" width="7.5" style="5" customWidth="1"/>
    <col min="11" max="16384" width="9" style="5"/>
  </cols>
  <sheetData>
    <row r="1" spans="1:21" s="7" customFormat="1">
      <c r="E1" s="4" t="s">
        <v>32</v>
      </c>
      <c r="G1" s="4" t="s">
        <v>33</v>
      </c>
      <c r="H1" s="4" t="s">
        <v>34</v>
      </c>
      <c r="J1" s="4" t="s">
        <v>35</v>
      </c>
      <c r="K1" s="4" t="s">
        <v>26</v>
      </c>
      <c r="M1" s="4" t="s">
        <v>25</v>
      </c>
      <c r="S1" s="4" t="s">
        <v>27</v>
      </c>
    </row>
    <row r="2" spans="1:21">
      <c r="A2" s="52" t="s">
        <v>36</v>
      </c>
      <c r="B2" s="22"/>
      <c r="C2" s="25" t="s">
        <v>20</v>
      </c>
      <c r="D2" s="26" t="s">
        <v>21</v>
      </c>
      <c r="E2" s="19" t="s">
        <v>0</v>
      </c>
      <c r="F2" s="19" t="s">
        <v>1</v>
      </c>
      <c r="G2" s="21" t="s">
        <v>7</v>
      </c>
      <c r="H2" s="25" t="s">
        <v>22</v>
      </c>
      <c r="I2" s="20" t="s">
        <v>23</v>
      </c>
      <c r="J2" s="26" t="s">
        <v>24</v>
      </c>
      <c r="K2" s="18" t="s">
        <v>2</v>
      </c>
      <c r="L2" s="21" t="s">
        <v>3</v>
      </c>
      <c r="M2" s="19" t="s">
        <v>5</v>
      </c>
      <c r="N2" s="19" t="s">
        <v>6</v>
      </c>
      <c r="O2" s="19"/>
      <c r="P2" s="21"/>
      <c r="Q2" s="25" t="s">
        <v>18</v>
      </c>
      <c r="R2" s="20" t="s">
        <v>19</v>
      </c>
      <c r="S2" s="18" t="s">
        <v>0</v>
      </c>
      <c r="T2" s="19" t="s">
        <v>1</v>
      </c>
      <c r="U2" s="21" t="s">
        <v>7</v>
      </c>
    </row>
    <row r="3" spans="1:21">
      <c r="A3" s="53"/>
      <c r="B3" s="55" t="s">
        <v>4</v>
      </c>
      <c r="C3" s="10" t="s">
        <v>10</v>
      </c>
      <c r="D3" s="16" t="s">
        <v>10</v>
      </c>
      <c r="E3" s="3">
        <f t="shared" ref="E3:E8" si="0">((K3*M3*(L3+M3-1)+K3*M3*L3)*Q3+(K3/2*N3*(L3/2+N3-1)+K3/2*N3*L3/2)*2*R3)/(K3*L3)</f>
        <v>42.125</v>
      </c>
      <c r="F3" s="3">
        <f t="shared" ref="F3:F8" si="1">((K3*(M3-1)*(L3+M3-1)+K3*(M3-1)*L3)*Q3+(K3/2*(N3-1)*(L3/2+N3-1)+K3/2*(N3-1)*L3/2)*2*R3)/(K3*L3)</f>
        <v>35.8125</v>
      </c>
      <c r="G3" s="11">
        <f t="shared" ref="G3:G8" si="2">((K3+M3-1)*(L3+M3-1)*Q3+(K3/2+N3-1)*(L3/2+N3-1)*2*R3)/(K3*L3)</f>
        <v>3.65771484375</v>
      </c>
      <c r="H3" s="35">
        <f>E3/E$6</f>
        <v>0.73903508771929827</v>
      </c>
      <c r="I3" s="36">
        <f t="shared" ref="I3:I5" si="3">F3/F$6</f>
        <v>0.73840206185567014</v>
      </c>
      <c r="J3" s="37">
        <f>G3/G$6</f>
        <v>0.36237422600619196</v>
      </c>
      <c r="K3" s="10">
        <v>64</v>
      </c>
      <c r="L3" s="16">
        <v>64</v>
      </c>
      <c r="M3" s="5">
        <v>8</v>
      </c>
      <c r="N3" s="5">
        <v>4</v>
      </c>
      <c r="O3" s="8"/>
      <c r="P3" s="9"/>
      <c r="Q3" s="10">
        <v>2</v>
      </c>
      <c r="R3" s="5">
        <v>2</v>
      </c>
      <c r="S3" s="10" t="s">
        <v>15</v>
      </c>
      <c r="T3" s="5" t="s">
        <v>17</v>
      </c>
      <c r="U3" s="16" t="s">
        <v>16</v>
      </c>
    </row>
    <row r="4" spans="1:21">
      <c r="A4" s="53"/>
      <c r="B4" s="53"/>
      <c r="C4" s="10" t="s">
        <v>9</v>
      </c>
      <c r="D4" s="16" t="s">
        <v>9</v>
      </c>
      <c r="E4" s="3">
        <f t="shared" si="0"/>
        <v>44.25</v>
      </c>
      <c r="F4" s="3">
        <f t="shared" si="1"/>
        <v>37.625</v>
      </c>
      <c r="G4" s="11">
        <f t="shared" si="2"/>
        <v>4.380859375</v>
      </c>
      <c r="H4" s="29">
        <f t="shared" ref="H4:H5" si="4">E4/E$6</f>
        <v>0.77631578947368418</v>
      </c>
      <c r="I4" s="6">
        <f t="shared" si="3"/>
        <v>0.77577319587628868</v>
      </c>
      <c r="J4" s="30">
        <f t="shared" ref="J4:J5" si="5">G4/G$6</f>
        <v>0.43401702786377711</v>
      </c>
      <c r="K4" s="10">
        <v>32</v>
      </c>
      <c r="L4" s="16">
        <v>32</v>
      </c>
      <c r="M4" s="5">
        <v>8</v>
      </c>
      <c r="N4" s="5">
        <v>4</v>
      </c>
      <c r="P4" s="16"/>
      <c r="Q4" s="10">
        <v>2</v>
      </c>
      <c r="R4" s="5">
        <v>2</v>
      </c>
      <c r="S4" s="10" t="s">
        <v>15</v>
      </c>
      <c r="T4" s="5" t="s">
        <v>17</v>
      </c>
      <c r="U4" s="16" t="s">
        <v>16</v>
      </c>
    </row>
    <row r="5" spans="1:21">
      <c r="A5" s="53"/>
      <c r="B5" s="53"/>
      <c r="C5" s="10" t="s">
        <v>11</v>
      </c>
      <c r="D5" s="16" t="s">
        <v>11</v>
      </c>
      <c r="E5" s="3">
        <f t="shared" si="0"/>
        <v>48.5</v>
      </c>
      <c r="F5" s="3">
        <f t="shared" si="1"/>
        <v>41.25</v>
      </c>
      <c r="G5" s="11">
        <f t="shared" si="2"/>
        <v>6.0234375</v>
      </c>
      <c r="H5" s="29">
        <f t="shared" si="4"/>
        <v>0.85087719298245612</v>
      </c>
      <c r="I5" s="6">
        <f t="shared" si="3"/>
        <v>0.85051546391752575</v>
      </c>
      <c r="J5" s="30">
        <f t="shared" si="5"/>
        <v>0.59674922600619196</v>
      </c>
      <c r="K5" s="10">
        <v>16</v>
      </c>
      <c r="L5" s="16">
        <v>16</v>
      </c>
      <c r="M5" s="5">
        <v>8</v>
      </c>
      <c r="N5" s="5">
        <v>4</v>
      </c>
      <c r="P5" s="16"/>
      <c r="Q5" s="10">
        <v>2</v>
      </c>
      <c r="R5" s="5">
        <v>2</v>
      </c>
      <c r="S5" s="10" t="s">
        <v>15</v>
      </c>
      <c r="T5" s="5" t="s">
        <v>17</v>
      </c>
      <c r="U5" s="16" t="s">
        <v>16</v>
      </c>
    </row>
    <row r="6" spans="1:21">
      <c r="A6" s="53"/>
      <c r="B6" s="53"/>
      <c r="C6" s="10" t="s">
        <v>12</v>
      </c>
      <c r="D6" s="16" t="s">
        <v>12</v>
      </c>
      <c r="E6" s="38">
        <f t="shared" si="0"/>
        <v>57</v>
      </c>
      <c r="F6" s="38">
        <f t="shared" si="1"/>
        <v>48.5</v>
      </c>
      <c r="G6" s="39">
        <f t="shared" si="2"/>
        <v>10.09375</v>
      </c>
      <c r="H6" s="40">
        <f>E6/E$6</f>
        <v>1</v>
      </c>
      <c r="I6" s="41">
        <f t="shared" ref="I6:J6" si="6">F6/F$6</f>
        <v>1</v>
      </c>
      <c r="J6" s="42">
        <f t="shared" si="6"/>
        <v>1</v>
      </c>
      <c r="K6" s="10">
        <v>8</v>
      </c>
      <c r="L6" s="16">
        <v>8</v>
      </c>
      <c r="M6" s="5">
        <v>8</v>
      </c>
      <c r="N6" s="5">
        <v>4</v>
      </c>
      <c r="P6" s="16"/>
      <c r="Q6" s="10">
        <v>2</v>
      </c>
      <c r="R6" s="5">
        <v>2</v>
      </c>
      <c r="S6" s="10" t="s">
        <v>15</v>
      </c>
      <c r="T6" s="5" t="s">
        <v>17</v>
      </c>
      <c r="U6" s="16" t="s">
        <v>16</v>
      </c>
    </row>
    <row r="7" spans="1:21">
      <c r="A7" s="53"/>
      <c r="B7" s="53"/>
      <c r="C7" s="10" t="s">
        <v>12</v>
      </c>
      <c r="D7" s="16" t="s">
        <v>13</v>
      </c>
      <c r="E7" s="3">
        <f t="shared" si="0"/>
        <v>37</v>
      </c>
      <c r="F7" s="3">
        <f t="shared" si="1"/>
        <v>31.5</v>
      </c>
      <c r="G7" s="11">
        <f t="shared" si="2"/>
        <v>7.34375</v>
      </c>
      <c r="H7" s="29">
        <f t="shared" ref="H7:H8" si="7">E7/E$6</f>
        <v>0.64912280701754388</v>
      </c>
      <c r="I7" s="6">
        <f t="shared" ref="I7:I8" si="8">F7/F$6</f>
        <v>0.64948453608247425</v>
      </c>
      <c r="J7" s="30">
        <f t="shared" ref="J7:J8" si="9">G7/G$6</f>
        <v>0.72755417956656343</v>
      </c>
      <c r="K7" s="10">
        <v>8</v>
      </c>
      <c r="L7" s="16">
        <v>4</v>
      </c>
      <c r="M7" s="5">
        <v>8</v>
      </c>
      <c r="N7" s="5">
        <v>4</v>
      </c>
      <c r="P7" s="16"/>
      <c r="Q7" s="10">
        <v>1</v>
      </c>
      <c r="R7" s="5">
        <v>1</v>
      </c>
      <c r="S7" s="10" t="s">
        <v>15</v>
      </c>
      <c r="T7" s="5" t="s">
        <v>17</v>
      </c>
      <c r="U7" s="16" t="s">
        <v>16</v>
      </c>
    </row>
    <row r="8" spans="1:21">
      <c r="A8" s="54"/>
      <c r="B8" s="54"/>
      <c r="C8" s="12" t="s">
        <v>12</v>
      </c>
      <c r="D8" s="17" t="s">
        <v>14</v>
      </c>
      <c r="E8" s="14">
        <f t="shared" si="0"/>
        <v>28.5</v>
      </c>
      <c r="F8" s="14">
        <f t="shared" si="1"/>
        <v>24.25</v>
      </c>
      <c r="G8" s="15">
        <f t="shared" si="2"/>
        <v>7.34375</v>
      </c>
      <c r="H8" s="32">
        <f t="shared" si="7"/>
        <v>0.5</v>
      </c>
      <c r="I8" s="33">
        <f t="shared" si="8"/>
        <v>0.5</v>
      </c>
      <c r="J8" s="34">
        <f t="shared" si="9"/>
        <v>0.72755417956656343</v>
      </c>
      <c r="K8" s="12">
        <v>4</v>
      </c>
      <c r="L8" s="17">
        <v>8</v>
      </c>
      <c r="M8" s="13">
        <v>8</v>
      </c>
      <c r="N8" s="13">
        <v>4</v>
      </c>
      <c r="O8" s="13"/>
      <c r="P8" s="17"/>
      <c r="Q8" s="12">
        <v>1</v>
      </c>
      <c r="R8" s="13">
        <v>1</v>
      </c>
      <c r="S8" s="12" t="s">
        <v>15</v>
      </c>
      <c r="T8" s="13" t="s">
        <v>17</v>
      </c>
      <c r="U8" s="17" t="s">
        <v>16</v>
      </c>
    </row>
    <row r="9" spans="1:21">
      <c r="A9" s="57" t="s">
        <v>38</v>
      </c>
      <c r="B9" s="22"/>
      <c r="C9" s="25" t="s">
        <v>20</v>
      </c>
      <c r="D9" s="26" t="s">
        <v>21</v>
      </c>
      <c r="E9" s="19" t="s">
        <v>0</v>
      </c>
      <c r="F9" s="19" t="s">
        <v>1</v>
      </c>
      <c r="G9" s="21" t="s">
        <v>7</v>
      </c>
      <c r="H9" s="25" t="s">
        <v>22</v>
      </c>
      <c r="I9" s="20" t="s">
        <v>23</v>
      </c>
      <c r="J9" s="26" t="s">
        <v>24</v>
      </c>
      <c r="K9" s="18" t="s">
        <v>2</v>
      </c>
      <c r="L9" s="21" t="s">
        <v>3</v>
      </c>
      <c r="M9" s="44" t="s">
        <v>5</v>
      </c>
      <c r="N9" s="44" t="s">
        <v>6</v>
      </c>
      <c r="O9" s="2" t="s">
        <v>28</v>
      </c>
      <c r="P9" s="2" t="s">
        <v>29</v>
      </c>
      <c r="Q9" s="25" t="s">
        <v>18</v>
      </c>
      <c r="R9" s="20" t="s">
        <v>19</v>
      </c>
      <c r="S9" s="18"/>
      <c r="T9" s="19"/>
      <c r="U9" s="21"/>
    </row>
    <row r="10" spans="1:21">
      <c r="A10" s="53"/>
      <c r="B10" s="55" t="s">
        <v>8</v>
      </c>
      <c r="C10" s="10" t="s">
        <v>10</v>
      </c>
      <c r="D10" s="16" t="s">
        <v>10</v>
      </c>
      <c r="E10" s="3">
        <f t="shared" ref="E10:E13" si="10">((K10*M10*(L10+M10-1)+K10*M10*L10)*O10*Q10+(K10/2*N10*(L10/2+N10-1)+K10/2*N10*L10/2)*2*P10*R10)/(K10*L10)</f>
        <v>36.375</v>
      </c>
      <c r="F10" s="3">
        <f t="shared" ref="F10:F13" si="11">(((K10*(M10-1)*(L10+M10-1)+K10*(M10-1)*L10)*O10+K10*L10*(O10-1))*Q10+(((K10/2*(N10-1)*(L10/2+N10-1)+K10/2*(N10-1)*L10/2)*P10)+K10/2*L10/2*(P10-1))*2*R10)/(K10*L10)</f>
        <v>24.1875</v>
      </c>
      <c r="G10" s="11">
        <f t="shared" ref="G10:G13" si="12">((K10+M10-1)*(L10+M10-1)*O10*Q10+(K10/2+N10-1)*(L10/2+N10-1)*2*P10*R10)/(K10*L10)</f>
        <v>9.37939453125</v>
      </c>
      <c r="H10" s="29">
        <f>E10/E$6</f>
        <v>0.63815789473684215</v>
      </c>
      <c r="I10" s="6">
        <f t="shared" ref="I10:I13" si="13">F10/F$6</f>
        <v>0.49871134020618557</v>
      </c>
      <c r="J10" s="30">
        <f t="shared" ref="J10:J13" si="14">G10/G$6</f>
        <v>0.92922794117647056</v>
      </c>
      <c r="K10" s="10">
        <v>64</v>
      </c>
      <c r="L10" s="16">
        <v>64</v>
      </c>
      <c r="M10" s="27">
        <v>2</v>
      </c>
      <c r="N10" s="27">
        <v>2</v>
      </c>
      <c r="O10" s="8">
        <v>3</v>
      </c>
      <c r="P10" s="9">
        <v>3</v>
      </c>
      <c r="Q10" s="10">
        <v>2</v>
      </c>
      <c r="R10" s="5">
        <v>2</v>
      </c>
      <c r="S10" s="1" t="s">
        <v>30</v>
      </c>
      <c r="T10" s="2" t="s">
        <v>31</v>
      </c>
      <c r="U10" s="16" t="s">
        <v>16</v>
      </c>
    </row>
    <row r="11" spans="1:21">
      <c r="A11" s="53"/>
      <c r="B11" s="53"/>
      <c r="C11" s="10" t="s">
        <v>9</v>
      </c>
      <c r="D11" s="16" t="s">
        <v>9</v>
      </c>
      <c r="E11" s="3">
        <f t="shared" si="10"/>
        <v>36.75</v>
      </c>
      <c r="F11" s="3">
        <f t="shared" si="11"/>
        <v>24.375</v>
      </c>
      <c r="G11" s="11">
        <f t="shared" si="12"/>
        <v>9.767578125</v>
      </c>
      <c r="H11" s="29">
        <f t="shared" ref="H11:H12" si="15">E11/E$6</f>
        <v>0.64473684210526316</v>
      </c>
      <c r="I11" s="6">
        <f t="shared" si="13"/>
        <v>0.50257731958762886</v>
      </c>
      <c r="J11" s="30">
        <f t="shared" si="14"/>
        <v>0.9676857585139319</v>
      </c>
      <c r="K11" s="10">
        <v>32</v>
      </c>
      <c r="L11" s="16">
        <v>32</v>
      </c>
      <c r="M11" s="27">
        <v>2</v>
      </c>
      <c r="N11" s="27">
        <v>2</v>
      </c>
      <c r="O11" s="5">
        <v>3</v>
      </c>
      <c r="P11" s="16">
        <v>3</v>
      </c>
      <c r="Q11" s="10">
        <v>2</v>
      </c>
      <c r="R11" s="5">
        <v>2</v>
      </c>
      <c r="S11" s="1" t="s">
        <v>30</v>
      </c>
      <c r="T11" s="2" t="s">
        <v>31</v>
      </c>
      <c r="U11" s="16" t="s">
        <v>16</v>
      </c>
    </row>
    <row r="12" spans="1:21">
      <c r="A12" s="53"/>
      <c r="B12" s="53"/>
      <c r="C12" s="10" t="s">
        <v>11</v>
      </c>
      <c r="D12" s="16" t="s">
        <v>11</v>
      </c>
      <c r="E12" s="3">
        <f t="shared" si="10"/>
        <v>37.5</v>
      </c>
      <c r="F12" s="3">
        <f t="shared" si="11"/>
        <v>24.75</v>
      </c>
      <c r="G12" s="11">
        <f t="shared" si="12"/>
        <v>10.5703125</v>
      </c>
      <c r="H12" s="29">
        <f t="shared" si="15"/>
        <v>0.65789473684210531</v>
      </c>
      <c r="I12" s="6">
        <f t="shared" si="13"/>
        <v>0.51030927835051543</v>
      </c>
      <c r="J12" s="31">
        <f t="shared" si="14"/>
        <v>1.0472136222910218</v>
      </c>
      <c r="K12" s="10">
        <v>16</v>
      </c>
      <c r="L12" s="16">
        <v>16</v>
      </c>
      <c r="M12" s="27">
        <v>2</v>
      </c>
      <c r="N12" s="27">
        <v>2</v>
      </c>
      <c r="O12" s="5">
        <v>3</v>
      </c>
      <c r="P12" s="16">
        <v>3</v>
      </c>
      <c r="Q12" s="10">
        <v>2</v>
      </c>
      <c r="R12" s="5">
        <v>2</v>
      </c>
      <c r="S12" s="1" t="s">
        <v>30</v>
      </c>
      <c r="T12" s="2" t="s">
        <v>31</v>
      </c>
      <c r="U12" s="16" t="s">
        <v>16</v>
      </c>
    </row>
    <row r="13" spans="1:21">
      <c r="A13" s="53"/>
      <c r="B13" s="53"/>
      <c r="C13" s="10" t="s">
        <v>12</v>
      </c>
      <c r="D13" s="16" t="s">
        <v>12</v>
      </c>
      <c r="E13" s="3">
        <f t="shared" si="10"/>
        <v>39</v>
      </c>
      <c r="F13" s="3">
        <f t="shared" si="11"/>
        <v>25.5</v>
      </c>
      <c r="G13" s="11">
        <f t="shared" si="12"/>
        <v>12.28125</v>
      </c>
      <c r="H13" s="29">
        <f>E13/E$6</f>
        <v>0.68421052631578949</v>
      </c>
      <c r="I13" s="6">
        <f t="shared" si="13"/>
        <v>0.52577319587628868</v>
      </c>
      <c r="J13" s="31">
        <f t="shared" si="14"/>
        <v>1.21671826625387</v>
      </c>
      <c r="K13" s="10">
        <v>8</v>
      </c>
      <c r="L13" s="16">
        <v>8</v>
      </c>
      <c r="M13" s="27">
        <v>2</v>
      </c>
      <c r="N13" s="27">
        <v>2</v>
      </c>
      <c r="O13" s="5">
        <v>3</v>
      </c>
      <c r="P13" s="43">
        <v>3</v>
      </c>
      <c r="Q13" s="10">
        <v>2</v>
      </c>
      <c r="R13" s="5">
        <v>2</v>
      </c>
      <c r="S13" s="1" t="s">
        <v>30</v>
      </c>
      <c r="T13" s="2" t="s">
        <v>31</v>
      </c>
      <c r="U13" s="16" t="s">
        <v>16</v>
      </c>
    </row>
    <row r="14" spans="1:21">
      <c r="A14" s="56" t="s">
        <v>39</v>
      </c>
      <c r="B14" s="22"/>
      <c r="C14" s="25" t="s">
        <v>20</v>
      </c>
      <c r="D14" s="26" t="s">
        <v>21</v>
      </c>
      <c r="E14" s="19" t="s">
        <v>0</v>
      </c>
      <c r="F14" s="19" t="s">
        <v>1</v>
      </c>
      <c r="G14" s="21" t="s">
        <v>7</v>
      </c>
      <c r="H14" s="25" t="s">
        <v>22</v>
      </c>
      <c r="I14" s="20" t="s">
        <v>23</v>
      </c>
      <c r="J14" s="26" t="s">
        <v>24</v>
      </c>
      <c r="K14" s="18" t="s">
        <v>2</v>
      </c>
      <c r="L14" s="21" t="s">
        <v>3</v>
      </c>
      <c r="M14" s="44" t="s">
        <v>5</v>
      </c>
      <c r="N14" s="44" t="s">
        <v>6</v>
      </c>
      <c r="O14" s="2" t="s">
        <v>28</v>
      </c>
      <c r="P14" s="2" t="s">
        <v>29</v>
      </c>
      <c r="Q14" s="25" t="s">
        <v>18</v>
      </c>
      <c r="R14" s="20" t="s">
        <v>19</v>
      </c>
      <c r="S14" s="18"/>
      <c r="T14" s="19"/>
      <c r="U14" s="21"/>
    </row>
    <row r="15" spans="1:21">
      <c r="A15" s="53"/>
      <c r="B15" s="52" t="s">
        <v>37</v>
      </c>
      <c r="C15" s="45" t="s">
        <v>10</v>
      </c>
      <c r="D15" s="9" t="s">
        <v>10</v>
      </c>
      <c r="E15" s="23">
        <f t="shared" ref="E15:E18" si="16">((K15*M15*(L15+M15-1)+K15*M15*L15)*O15*Q15+(K15/2*N15*(L15/2+N15-1)+K15/2*N15*L15/2)*2*P15*R15)/(K15*L15)</f>
        <v>36.375</v>
      </c>
      <c r="F15" s="23">
        <f t="shared" ref="F15:F18" si="17">(((K15*(M15-1)*(L15+M15-1)+K15*(M15-1)*L15)*O15+K15*L15*(O15-1))*Q15+(((K15/2*(N15-1)*(L15/2+N15-1)+K15/2*(N15-1)*L15/2)*P15)+K15/2*L15/2*(P15-1))*2*R15)/(K15*L15)</f>
        <v>24.1875</v>
      </c>
      <c r="G15" s="24">
        <f t="shared" ref="G15:G18" si="18">((K15+M15-1)*(L15+M15-1)*O15*Q15+(K15/2+N15-1)*(L15/2+N15-1)*2*P15*R15)/(K15*L15)</f>
        <v>9.37939453125</v>
      </c>
      <c r="H15" s="35">
        <f>E15/E$6</f>
        <v>0.63815789473684215</v>
      </c>
      <c r="I15" s="36">
        <f t="shared" ref="I15:I18" si="19">F15/F$6</f>
        <v>0.49871134020618557</v>
      </c>
      <c r="J15" s="37">
        <f t="shared" ref="J15:J18" si="20">G15/G$6</f>
        <v>0.92922794117647056</v>
      </c>
      <c r="K15" s="45">
        <v>64</v>
      </c>
      <c r="L15" s="9">
        <v>64</v>
      </c>
      <c r="M15" s="46">
        <v>2</v>
      </c>
      <c r="N15" s="46">
        <v>2</v>
      </c>
      <c r="O15" s="8">
        <v>3</v>
      </c>
      <c r="P15" s="9">
        <v>3</v>
      </c>
      <c r="Q15" s="45">
        <v>2</v>
      </c>
      <c r="R15" s="8">
        <v>2</v>
      </c>
      <c r="S15" s="47" t="s">
        <v>30</v>
      </c>
      <c r="T15" s="48" t="s">
        <v>31</v>
      </c>
      <c r="U15" s="9" t="s">
        <v>16</v>
      </c>
    </row>
    <row r="16" spans="1:21">
      <c r="A16" s="53"/>
      <c r="B16" s="53"/>
      <c r="C16" s="10" t="s">
        <v>9</v>
      </c>
      <c r="D16" s="16" t="s">
        <v>9</v>
      </c>
      <c r="E16" s="3">
        <f t="shared" si="16"/>
        <v>36.75</v>
      </c>
      <c r="F16" s="3">
        <f t="shared" si="17"/>
        <v>24.375</v>
      </c>
      <c r="G16" s="11">
        <f t="shared" si="18"/>
        <v>9.767578125</v>
      </c>
      <c r="H16" s="29">
        <f t="shared" ref="H16:H17" si="21">E16/E$6</f>
        <v>0.64473684210526316</v>
      </c>
      <c r="I16" s="6">
        <f t="shared" si="19"/>
        <v>0.50257731958762886</v>
      </c>
      <c r="J16" s="30">
        <f t="shared" si="20"/>
        <v>0.9676857585139319</v>
      </c>
      <c r="K16" s="10">
        <v>32</v>
      </c>
      <c r="L16" s="16">
        <v>32</v>
      </c>
      <c r="M16" s="27">
        <v>2</v>
      </c>
      <c r="N16" s="27">
        <v>2</v>
      </c>
      <c r="O16" s="5">
        <v>3</v>
      </c>
      <c r="P16" s="16">
        <v>3</v>
      </c>
      <c r="Q16" s="10">
        <v>2</v>
      </c>
      <c r="R16" s="5">
        <v>2</v>
      </c>
      <c r="S16" s="1" t="s">
        <v>30</v>
      </c>
      <c r="T16" s="2" t="s">
        <v>31</v>
      </c>
      <c r="U16" s="16" t="s">
        <v>16</v>
      </c>
    </row>
    <row r="17" spans="1:21">
      <c r="A17" s="53"/>
      <c r="B17" s="53"/>
      <c r="C17" s="10" t="s">
        <v>11</v>
      </c>
      <c r="D17" s="16" t="s">
        <v>11</v>
      </c>
      <c r="E17" s="3">
        <f t="shared" si="16"/>
        <v>37.5</v>
      </c>
      <c r="F17" s="3">
        <f t="shared" si="17"/>
        <v>24.75</v>
      </c>
      <c r="G17" s="11">
        <f t="shared" si="18"/>
        <v>10.5703125</v>
      </c>
      <c r="H17" s="29">
        <f t="shared" si="21"/>
        <v>0.65789473684210531</v>
      </c>
      <c r="I17" s="6">
        <f t="shared" si="19"/>
        <v>0.51030927835051543</v>
      </c>
      <c r="J17" s="31">
        <f t="shared" si="20"/>
        <v>1.0472136222910218</v>
      </c>
      <c r="K17" s="10">
        <v>16</v>
      </c>
      <c r="L17" s="16">
        <v>16</v>
      </c>
      <c r="M17" s="27">
        <v>2</v>
      </c>
      <c r="N17" s="27">
        <v>2</v>
      </c>
      <c r="O17" s="5">
        <v>3</v>
      </c>
      <c r="P17" s="16">
        <v>3</v>
      </c>
      <c r="Q17" s="10">
        <v>2</v>
      </c>
      <c r="R17" s="5">
        <v>2</v>
      </c>
      <c r="S17" s="1" t="s">
        <v>30</v>
      </c>
      <c r="T17" s="2" t="s">
        <v>31</v>
      </c>
      <c r="U17" s="16" t="s">
        <v>16</v>
      </c>
    </row>
    <row r="18" spans="1:21">
      <c r="A18" s="54"/>
      <c r="B18" s="54"/>
      <c r="C18" s="12" t="s">
        <v>12</v>
      </c>
      <c r="D18" s="17" t="s">
        <v>12</v>
      </c>
      <c r="E18" s="14">
        <f t="shared" si="16"/>
        <v>30</v>
      </c>
      <c r="F18" s="14">
        <f t="shared" si="17"/>
        <v>19</v>
      </c>
      <c r="G18" s="15">
        <f t="shared" si="18"/>
        <v>9.15625</v>
      </c>
      <c r="H18" s="32">
        <f>E18/E$6</f>
        <v>0.52631578947368418</v>
      </c>
      <c r="I18" s="33">
        <f t="shared" si="19"/>
        <v>0.39175257731958762</v>
      </c>
      <c r="J18" s="34">
        <f t="shared" si="20"/>
        <v>0.90712074303405577</v>
      </c>
      <c r="K18" s="12">
        <v>8</v>
      </c>
      <c r="L18" s="17">
        <v>8</v>
      </c>
      <c r="M18" s="28">
        <v>2</v>
      </c>
      <c r="N18" s="28">
        <v>2</v>
      </c>
      <c r="O18" s="13">
        <v>3</v>
      </c>
      <c r="P18" s="49">
        <v>1</v>
      </c>
      <c r="Q18" s="12">
        <v>2</v>
      </c>
      <c r="R18" s="13">
        <v>2</v>
      </c>
      <c r="S18" s="50" t="s">
        <v>30</v>
      </c>
      <c r="T18" s="51" t="s">
        <v>31</v>
      </c>
      <c r="U18" s="17" t="s">
        <v>16</v>
      </c>
    </row>
  </sheetData>
  <mergeCells count="6">
    <mergeCell ref="A2:A8"/>
    <mergeCell ref="B3:B8"/>
    <mergeCell ref="B10:B13"/>
    <mergeCell ref="B15:B18"/>
    <mergeCell ref="A14:A18"/>
    <mergeCell ref="A9:A13"/>
  </mergeCells>
  <phoneticPr fontId="1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 Tsukuba</dc:creator>
  <cp:lastModifiedBy>s124087_0209</cp:lastModifiedBy>
  <dcterms:created xsi:type="dcterms:W3CDTF">2013-02-04T07:54:29Z</dcterms:created>
  <dcterms:modified xsi:type="dcterms:W3CDTF">2014-01-12T17:44:30Z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