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Parameters" sheetId="6" r:id="rId1"/>
    <sheet name="VPS" sheetId="1" r:id="rId2"/>
    <sheet name="VPS extension" sheetId="2" r:id="rId3"/>
    <sheet name="profile_tier_level" sheetId="3" r:id="rId4"/>
    <sheet name="hrd_parameters" sheetId="4" r:id="rId5"/>
    <sheet name="sub_layer_hrd_parameters" sheetId="5" r:id="rId6"/>
  </sheets>
  <calcPr calcId="145621"/>
</workbook>
</file>

<file path=xl/calcChain.xml><?xml version="1.0" encoding="utf-8"?>
<calcChain xmlns="http://schemas.openxmlformats.org/spreadsheetml/2006/main">
  <c r="C61" i="2" l="1"/>
  <c r="C40" i="6"/>
  <c r="D14" i="1"/>
  <c r="D13" i="1"/>
  <c r="D12" i="1"/>
  <c r="D69" i="2"/>
  <c r="C27" i="2"/>
  <c r="C72" i="2" s="1"/>
  <c r="C53" i="2"/>
  <c r="C44" i="2"/>
  <c r="C42" i="2"/>
  <c r="C23" i="2"/>
  <c r="E24" i="2" s="1"/>
  <c r="C22" i="2"/>
  <c r="D24" i="2" s="1"/>
  <c r="C21" i="2"/>
  <c r="C8" i="4"/>
  <c r="C6" i="4"/>
  <c r="C5" i="4"/>
  <c r="C33" i="4"/>
  <c r="C4" i="5" s="1"/>
  <c r="C29" i="4"/>
  <c r="C27" i="4"/>
  <c r="C25" i="4"/>
  <c r="C4" i="4"/>
  <c r="C32" i="1"/>
  <c r="C25" i="3"/>
  <c r="C37" i="3" s="1"/>
  <c r="C4" i="3"/>
  <c r="C15" i="2"/>
  <c r="C9" i="2"/>
  <c r="D19" i="2" s="1"/>
  <c r="C17" i="2"/>
  <c r="C18" i="2" l="1"/>
  <c r="E19" i="2" s="1"/>
  <c r="C11" i="2"/>
  <c r="E12" i="2" s="1"/>
  <c r="C7" i="4"/>
  <c r="C36" i="2"/>
  <c r="C37" i="2" s="1"/>
  <c r="C34" i="2"/>
  <c r="D56" i="2" s="1"/>
  <c r="C75" i="2"/>
  <c r="C76" i="2" s="1"/>
  <c r="E79" i="2" s="1"/>
  <c r="C28" i="2"/>
  <c r="E44" i="1"/>
  <c r="C36" i="1"/>
  <c r="E41" i="1" s="1"/>
  <c r="C35" i="2" l="1"/>
  <c r="E39" i="2" s="1"/>
  <c r="E78" i="2"/>
  <c r="F78" i="2" s="1"/>
  <c r="E12" i="4"/>
  <c r="F12" i="4" s="1"/>
  <c r="E16" i="4"/>
  <c r="F16" i="4" s="1"/>
  <c r="E11" i="4"/>
  <c r="F11" i="4" s="1"/>
  <c r="E15" i="4"/>
  <c r="F15" i="4" s="1"/>
  <c r="E13" i="4"/>
  <c r="F13" i="4" s="1"/>
  <c r="E10" i="4"/>
  <c r="F10" i="4" s="1"/>
  <c r="C28" i="1"/>
  <c r="E32" i="1" s="1"/>
  <c r="C27" i="1"/>
  <c r="D27" i="1" s="1"/>
  <c r="C25" i="1"/>
  <c r="C26" i="1" s="1"/>
  <c r="E27" i="1" s="1"/>
  <c r="C21" i="1"/>
  <c r="C22" i="1" s="1"/>
  <c r="C17" i="1"/>
  <c r="C41" i="2" s="1"/>
  <c r="C45" i="2" s="1"/>
  <c r="C16" i="1"/>
  <c r="C19" i="1" s="1"/>
  <c r="C10" i="1"/>
  <c r="C6" i="1"/>
  <c r="C5" i="1"/>
  <c r="E62" i="2" s="1"/>
  <c r="F62" i="2" s="1"/>
  <c r="E40" i="1"/>
  <c r="F46" i="1"/>
  <c r="C29" i="2"/>
  <c r="E11" i="5"/>
  <c r="F11" i="5" s="1"/>
  <c r="C7" i="5"/>
  <c r="E8" i="5" s="1"/>
  <c r="F8" i="5" s="1"/>
  <c r="C9" i="4"/>
  <c r="E6" i="5"/>
  <c r="F6" i="5" s="1"/>
  <c r="E5" i="5"/>
  <c r="F5" i="5" s="1"/>
  <c r="D5" i="5"/>
  <c r="D6" i="5"/>
  <c r="D8" i="5"/>
  <c r="D9" i="5"/>
  <c r="C36" i="4"/>
  <c r="E37" i="4" s="1"/>
  <c r="C34" i="4"/>
  <c r="E35" i="4" s="1"/>
  <c r="E33" i="4"/>
  <c r="C32" i="4"/>
  <c r="D33" i="4"/>
  <c r="D29" i="4"/>
  <c r="C28" i="4"/>
  <c r="C30" i="4" s="1"/>
  <c r="E31" i="4" s="1"/>
  <c r="F31" i="4" s="1"/>
  <c r="C26" i="4"/>
  <c r="E21" i="4"/>
  <c r="F21" i="4" s="1"/>
  <c r="E20" i="4"/>
  <c r="F20" i="4" s="1"/>
  <c r="E19" i="4"/>
  <c r="F19" i="4" s="1"/>
  <c r="C17" i="4"/>
  <c r="E8" i="4"/>
  <c r="F8" i="4" s="1"/>
  <c r="E6" i="4"/>
  <c r="F6" i="4" s="1"/>
  <c r="F25" i="4"/>
  <c r="F27" i="4"/>
  <c r="F38" i="4"/>
  <c r="F39" i="4"/>
  <c r="E5" i="4"/>
  <c r="F5" i="4" s="1"/>
  <c r="D28" i="1"/>
  <c r="E38" i="2"/>
  <c r="F38" i="2" s="1"/>
  <c r="F6" i="3"/>
  <c r="F7" i="3"/>
  <c r="F9" i="3"/>
  <c r="F10" i="3"/>
  <c r="F11" i="3"/>
  <c r="F12" i="3"/>
  <c r="F13" i="3"/>
  <c r="F14" i="3"/>
  <c r="F16" i="3"/>
  <c r="F5" i="3"/>
  <c r="E44" i="2"/>
  <c r="E60" i="2"/>
  <c r="F60" i="2" s="1"/>
  <c r="F24" i="2"/>
  <c r="E22" i="2"/>
  <c r="F22" i="2" s="1"/>
  <c r="F5" i="2"/>
  <c r="F6" i="2"/>
  <c r="F8" i="2"/>
  <c r="F12" i="2"/>
  <c r="F13" i="2"/>
  <c r="F19" i="2"/>
  <c r="F28" i="2"/>
  <c r="F32" i="2"/>
  <c r="F33" i="2"/>
  <c r="F34" i="2"/>
  <c r="F42" i="2"/>
  <c r="F44" i="2"/>
  <c r="F58" i="2"/>
  <c r="F67" i="2"/>
  <c r="F68" i="2"/>
  <c r="F69" i="2"/>
  <c r="F74" i="2"/>
  <c r="F75" i="2"/>
  <c r="F79" i="2"/>
  <c r="F4" i="2"/>
  <c r="F4" i="1"/>
  <c r="F5" i="1"/>
  <c r="F6" i="1"/>
  <c r="F7" i="1"/>
  <c r="F8" i="1"/>
  <c r="F10" i="1"/>
  <c r="F16" i="1"/>
  <c r="F36" i="1"/>
  <c r="F39" i="1"/>
  <c r="F41" i="1"/>
  <c r="F44" i="1"/>
  <c r="F3" i="1"/>
  <c r="E36" i="2" l="1"/>
  <c r="F36" i="2" s="1"/>
  <c r="E33" i="1"/>
  <c r="F27" i="1"/>
  <c r="E18" i="4"/>
  <c r="F18" i="4" s="1"/>
  <c r="D17" i="1"/>
  <c r="F17" i="1" s="1"/>
  <c r="C33" i="2"/>
  <c r="D51" i="2" s="1"/>
  <c r="C17" i="3"/>
  <c r="C24" i="3" s="1"/>
  <c r="E30" i="3" s="1"/>
  <c r="F30" i="3" s="1"/>
  <c r="C21" i="3"/>
  <c r="C24" i="4"/>
  <c r="C11" i="1"/>
  <c r="C49" i="2"/>
  <c r="C47" i="2"/>
  <c r="E48" i="2" s="1"/>
  <c r="F48" i="2" s="1"/>
  <c r="C14" i="2"/>
  <c r="E16" i="2" s="1"/>
  <c r="F16" i="2" s="1"/>
  <c r="C70" i="2"/>
  <c r="E73" i="2" s="1"/>
  <c r="F73" i="2" s="1"/>
  <c r="C64" i="2"/>
  <c r="E66" i="2" s="1"/>
  <c r="F66" i="2" s="1"/>
  <c r="E9" i="5"/>
  <c r="F9" i="5" s="1"/>
  <c r="F14" i="5" s="1"/>
  <c r="E29" i="4"/>
  <c r="F29" i="4" s="1"/>
  <c r="C30" i="2"/>
  <c r="E31" i="2" s="1"/>
  <c r="F31" i="2" s="1"/>
  <c r="C25" i="2"/>
  <c r="E27" i="2" s="1"/>
  <c r="F27" i="2" s="1"/>
  <c r="C18" i="1"/>
  <c r="E24" i="1" s="1"/>
  <c r="F24" i="1" s="1"/>
  <c r="F33" i="4"/>
  <c r="E56" i="2" l="1"/>
  <c r="F56" i="2" s="1"/>
  <c r="E51" i="2"/>
  <c r="E54" i="2"/>
  <c r="F54" i="2" s="1"/>
  <c r="F51" i="2"/>
  <c r="C22" i="3"/>
  <c r="E23" i="3" s="1"/>
  <c r="F23" i="3" s="1"/>
  <c r="E26" i="3"/>
  <c r="F26" i="3" s="1"/>
  <c r="E34" i="3"/>
  <c r="F34" i="3" s="1"/>
  <c r="E28" i="3"/>
  <c r="F28" i="3" s="1"/>
  <c r="E38" i="3"/>
  <c r="F38" i="3" s="1"/>
  <c r="E27" i="3"/>
  <c r="F27" i="3" s="1"/>
  <c r="E33" i="3"/>
  <c r="F33" i="3" s="1"/>
  <c r="E32" i="3"/>
  <c r="F32" i="3" s="1"/>
  <c r="E35" i="3"/>
  <c r="F35" i="3" s="1"/>
  <c r="E19" i="3"/>
  <c r="F19" i="3" s="1"/>
  <c r="E18" i="3"/>
  <c r="F18" i="3" s="1"/>
  <c r="E31" i="3"/>
  <c r="F31" i="3" s="1"/>
  <c r="E14" i="1"/>
  <c r="F14" i="1" s="1"/>
  <c r="E13" i="1"/>
  <c r="F13" i="1" s="1"/>
  <c r="E12" i="1"/>
  <c r="F12" i="1" s="1"/>
  <c r="E23" i="1"/>
  <c r="F23" i="1" s="1"/>
  <c r="D37" i="4"/>
  <c r="F37" i="4" s="1"/>
  <c r="D35" i="4"/>
  <c r="F35" i="4" s="1"/>
  <c r="E28" i="1"/>
  <c r="F28" i="1" s="1"/>
  <c r="E30" i="1"/>
  <c r="F30" i="1" s="1"/>
  <c r="E21" i="1"/>
  <c r="F21" i="1" s="1"/>
  <c r="F32" i="1"/>
  <c r="E20" i="1"/>
  <c r="F20" i="1" s="1"/>
  <c r="E25" i="1"/>
  <c r="F25" i="1" s="1"/>
  <c r="F41" i="3" l="1"/>
  <c r="D39" i="2" s="1"/>
  <c r="F39" i="2" s="1"/>
  <c r="F82" i="2" s="1"/>
  <c r="D40" i="1" s="1"/>
  <c r="F40" i="1" s="1"/>
  <c r="F40" i="4"/>
  <c r="D33" i="1" s="1"/>
  <c r="F33" i="1" s="1"/>
  <c r="D9" i="1" l="1"/>
  <c r="F9" i="1" s="1"/>
  <c r="G5" i="6"/>
  <c r="F48" i="1"/>
  <c r="G4" i="6" s="1"/>
</calcChain>
</file>

<file path=xl/sharedStrings.xml><?xml version="1.0" encoding="utf-8"?>
<sst xmlns="http://schemas.openxmlformats.org/spreadsheetml/2006/main" count="418" uniqueCount="236">
  <si>
    <t>VPS syntax element</t>
  </si>
  <si>
    <t>Descriptor</t>
  </si>
  <si>
    <t>Typical size</t>
  </si>
  <si>
    <t>Typical count</t>
  </si>
  <si>
    <t>vps_video_parameter_set_id</t>
  </si>
  <si>
    <t>u(4)</t>
  </si>
  <si>
    <t>vps_reserved_three_2bits</t>
  </si>
  <si>
    <t>u(2)</t>
  </si>
  <si>
    <t>vps_max_layers_minus1</t>
  </si>
  <si>
    <t>u(6)</t>
  </si>
  <si>
    <t>vps_max_sub_layers_minus1</t>
  </si>
  <si>
    <t>u(3)</t>
  </si>
  <si>
    <t>vps_temporal_id_nesting_flag</t>
  </si>
  <si>
    <t>u(1)</t>
  </si>
  <si>
    <r>
      <t>vps_extension_offset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//</t>
    </r>
    <r>
      <rPr>
        <sz val="10"/>
        <color theme="1"/>
        <rFont val="Times New Roman"/>
        <family val="1"/>
      </rPr>
      <t>vps_reserved_0xffff_16bits</t>
    </r>
  </si>
  <si>
    <t>u(16)</t>
  </si>
  <si>
    <t>profile_tier_level( 1, vps_max_sub_layers_minus1 )</t>
  </si>
  <si>
    <t>vps_sub_layer_ordering_info_present_flag</t>
  </si>
  <si>
    <t>ue(v)</t>
  </si>
  <si>
    <t>}</t>
  </si>
  <si>
    <t>vps_max_layer_id</t>
  </si>
  <si>
    <t>vps_num_layer_sets_minus1</t>
  </si>
  <si>
    <t>for( i = 1; i  &lt;=  vps_num_layer_sets_minus1; i++ )</t>
  </si>
  <si>
    <t>vps_timing_info_present_flag</t>
  </si>
  <si>
    <t>if( vps_timing_info_present_flag ) {</t>
  </si>
  <si>
    <t>u(32)</t>
  </si>
  <si>
    <t>vps_extension_flag</t>
  </si>
  <si>
    <t>if( vps_extension_flag ) {</t>
  </si>
  <si>
    <t>rbsp_trailing_bits( )</t>
  </si>
  <si>
    <t>for( i = ( vps_sub_layer_ordering_info_present_flag ? 0 : vps_max_sub_layers_minus1 );i  &lt;=  vps_max_sub_layers_minus1; i++ ) {</t>
  </si>
  <si>
    <r>
      <t xml:space="preserve">    vps_max_dec_pic_buffering_minus1</t>
    </r>
    <r>
      <rPr>
        <sz val="10"/>
        <color theme="1"/>
        <rFont val="Times New Roman"/>
        <family val="1"/>
      </rPr>
      <t>[ i ]</t>
    </r>
  </si>
  <si>
    <r>
      <t xml:space="preserve">    vps_max_num_reorder_pics</t>
    </r>
    <r>
      <rPr>
        <sz val="10"/>
        <color theme="1"/>
        <rFont val="Times New Roman"/>
        <family val="1"/>
      </rPr>
      <t>[ i ]</t>
    </r>
  </si>
  <si>
    <r>
      <t xml:space="preserve">    vps_max_latency_increase_plus1</t>
    </r>
    <r>
      <rPr>
        <sz val="10"/>
        <color theme="1"/>
        <rFont val="Times New Roman"/>
        <family val="1"/>
      </rPr>
      <t>[ i ]</t>
    </r>
  </si>
  <si>
    <t xml:space="preserve">    }</t>
  </si>
  <si>
    <t xml:space="preserve">    while( !byte_aligned( ) )</t>
  </si>
  <si>
    <t xml:space="preserve">        vps_extension_alignment_bit_equal_to_one</t>
  </si>
  <si>
    <t xml:space="preserve">    vps_extension( )</t>
  </si>
  <si>
    <t xml:space="preserve">    vps_extension2_flag</t>
  </si>
  <si>
    <t xml:space="preserve">    if( vps_extension2_flag )</t>
  </si>
  <si>
    <t xml:space="preserve">        while( more_rbsp_data( ) )</t>
  </si>
  <si>
    <t xml:space="preserve">            vps_extension_data_flag</t>
  </si>
  <si>
    <t>Total size</t>
  </si>
  <si>
    <t xml:space="preserve">    for( j = 0; j  &lt;=  vps_max_layer_id; j++ )</t>
  </si>
  <si>
    <r>
      <t xml:space="preserve">        layer_id_included_flag</t>
    </r>
    <r>
      <rPr>
        <sz val="10"/>
        <color theme="1"/>
        <rFont val="Times New Roman"/>
        <family val="1"/>
      </rPr>
      <t>[ i ][ j ]</t>
    </r>
  </si>
  <si>
    <t xml:space="preserve">    vps_timing_info_present_flag</t>
  </si>
  <si>
    <t>Typical value</t>
  </si>
  <si>
    <t>0…1…2…</t>
  </si>
  <si>
    <t>vps_extension( ) {</t>
  </si>
  <si>
    <t>u(v)</t>
  </si>
  <si>
    <t>u(10)</t>
  </si>
  <si>
    <t xml:space="preserve">    avc_base_layer_flag</t>
  </si>
  <si>
    <t xml:space="preserve">    vps_vui_offset</t>
  </si>
  <si>
    <t xml:space="preserve">    splitting_flag</t>
  </si>
  <si>
    <t xml:space="preserve">    for( i = 0, NumScalabilityTypes = 0; i &lt; 16; i++ ) {</t>
  </si>
  <si>
    <r>
      <t xml:space="preserve">        scalability_mask_flag</t>
    </r>
    <r>
      <rPr>
        <sz val="10"/>
        <color theme="1"/>
        <rFont val="Times New Roman"/>
        <family val="1"/>
      </rPr>
      <t>[ i ]</t>
    </r>
  </si>
  <si>
    <t xml:space="preserve">        NumScalabilityTypes += scalability_mask_flag[ i ]</t>
  </si>
  <si>
    <t xml:space="preserve">    for( j = 0; j &lt; ( NumScalabilityTypes − splitting_flag ); j++ )</t>
  </si>
  <si>
    <r>
      <t xml:space="preserve">        dimension_id_len_minus1</t>
    </r>
    <r>
      <rPr>
        <sz val="10"/>
        <color theme="1"/>
        <rFont val="Times New Roman"/>
        <family val="1"/>
      </rPr>
      <t>[ j ]</t>
    </r>
  </si>
  <si>
    <t xml:space="preserve">    vps_nuh_layer_id_present_flag</t>
  </si>
  <si>
    <t xml:space="preserve">    for( i = 1; i  &lt;=  vps_max_layers_minus1; i++ ) {</t>
  </si>
  <si>
    <t xml:space="preserve">        if( vps_nuh_layer_id_present_flag ) </t>
  </si>
  <si>
    <r>
      <t xml:space="preserve">            layer_id_in_nuh</t>
    </r>
    <r>
      <rPr>
        <sz val="10"/>
        <color theme="1"/>
        <rFont val="Times New Roman"/>
        <family val="1"/>
      </rPr>
      <t>[ i ]</t>
    </r>
  </si>
  <si>
    <t xml:space="preserve">        if( !splitting_flag ) </t>
  </si>
  <si>
    <t xml:space="preserve">            for( j = 0; j &lt; NumScalabilityTypes; j++ )</t>
  </si>
  <si>
    <r>
      <t xml:space="preserve">                dimension_id</t>
    </r>
    <r>
      <rPr>
        <sz val="10"/>
        <color theme="1"/>
        <rFont val="Times New Roman"/>
        <family val="1"/>
      </rPr>
      <t>[ i ][ j ]</t>
    </r>
  </si>
  <si>
    <t xml:space="preserve">    if( NumViews &gt; 1 )</t>
  </si>
  <si>
    <t xml:space="preserve">        view_id_len_minus1</t>
  </si>
  <si>
    <t xml:space="preserve">    for( i = 0; i &lt; NumViews; i++ )</t>
  </si>
  <si>
    <r>
      <t xml:space="preserve">        view_id_val</t>
    </r>
    <r>
      <rPr>
        <sz val="10"/>
        <color theme="1"/>
        <rFont val="Times New Roman"/>
        <family val="1"/>
      </rPr>
      <t>[ i ]</t>
    </r>
  </si>
  <si>
    <t xml:space="preserve">    for( i = 1; i  &lt;=  vps_max_layers_minus1; i++ )</t>
  </si>
  <si>
    <t xml:space="preserve">        for( j = 0; j &lt; i; j++ )</t>
  </si>
  <si>
    <r>
      <t xml:space="preserve">            direct_dependency_flag</t>
    </r>
    <r>
      <rPr>
        <sz val="10"/>
        <color theme="1"/>
        <rFont val="Times New Roman"/>
        <family val="1"/>
      </rPr>
      <t>[ i ][ j ]</t>
    </r>
  </si>
  <si>
    <t xml:space="preserve">    max_tid_ref_present_flag</t>
  </si>
  <si>
    <t xml:space="preserve">    if( max_tid_ref_present_flag ) </t>
  </si>
  <si>
    <t xml:space="preserve">        for( i = 0; i &lt; vps_max_layers_minus1; i++ ) </t>
  </si>
  <si>
    <r>
      <t xml:space="preserve">            max_tid_il_ref_pics_plus1</t>
    </r>
    <r>
      <rPr>
        <sz val="10"/>
        <color theme="1"/>
        <rFont val="Times New Roman"/>
        <family val="1"/>
      </rPr>
      <t>[ i ]</t>
    </r>
  </si>
  <si>
    <t xml:space="preserve">    all_ref_layers_active_flag</t>
  </si>
  <si>
    <t xml:space="preserve">    vps_number_layer_sets_minus1</t>
  </si>
  <si>
    <t xml:space="preserve">    vps_num_profile_tier_level_minus1</t>
  </si>
  <si>
    <t xml:space="preserve">    for( i = 1; i  &lt;=  vps_num_profile_tier_level_minus1; i ++ ) {</t>
  </si>
  <si>
    <r>
      <t xml:space="preserve">        vps_profile_present_flag</t>
    </r>
    <r>
      <rPr>
        <sz val="10"/>
        <color theme="1"/>
        <rFont val="Times New Roman"/>
        <family val="1"/>
      </rPr>
      <t>[ i ]</t>
    </r>
  </si>
  <si>
    <t xml:space="preserve">        if( !vps_profile_present_flag[ i ] )</t>
  </si>
  <si>
    <r>
      <t xml:space="preserve">            profile_ref_minus1</t>
    </r>
    <r>
      <rPr>
        <sz val="10"/>
        <color theme="1"/>
        <rFont val="Times New Roman"/>
        <family val="1"/>
      </rPr>
      <t>[ i ]</t>
    </r>
  </si>
  <si>
    <t xml:space="preserve">        profile_tier_level( vps_profile_present_flag[ i ], vps_max_sub_layers_minus1 )</t>
  </si>
  <si>
    <t>Total size (in bits)</t>
  </si>
  <si>
    <t>0 for SHVC, 1 for MV-HEVC</t>
  </si>
  <si>
    <t xml:space="preserve">    numOutputLayerSets = vps_number_layer_sets_minus1 + 1</t>
  </si>
  <si>
    <t xml:space="preserve">    more_output_layer_sets_than_default_flag</t>
  </si>
  <si>
    <t xml:space="preserve">    if( more_output_layer_sets_than_default_flag ) {</t>
  </si>
  <si>
    <t xml:space="preserve">    numOutputLayerSets  +=  num_add_output_layer_sets_minus1 + 1</t>
  </si>
  <si>
    <t xml:space="preserve">    if( numOutputLayerSets &gt; 1 )</t>
  </si>
  <si>
    <t xml:space="preserve">    for( i = 1; i &lt; numOutputLayerSets; i++ ) {</t>
  </si>
  <si>
    <t xml:space="preserve">        default_one_target_output_layer_flag</t>
  </si>
  <si>
    <t xml:space="preserve">        if( i &gt; vps_number_layer_sets_minus1 ) {</t>
  </si>
  <si>
    <r>
      <t xml:space="preserve">            output_layer_set_idx_minus1</t>
    </r>
    <r>
      <rPr>
        <sz val="10"/>
        <color theme="1"/>
        <rFont val="Times New Roman"/>
        <family val="1"/>
      </rPr>
      <t>[ i ]</t>
    </r>
  </si>
  <si>
    <t xml:space="preserve">            lsIdx = output_layer_set_idx_minus1[ i ] + 1</t>
  </si>
  <si>
    <t xml:space="preserve">            for( j = 0 ; j &lt; NumLayersInIdList[ lsIdx ] − 1; j++)</t>
  </si>
  <si>
    <r>
      <t xml:space="preserve">                output_layer_flag</t>
    </r>
    <r>
      <rPr>
        <sz val="10"/>
        <color theme="1"/>
        <rFont val="Times New Roman"/>
        <family val="1"/>
      </rPr>
      <t>[ i ][ j ]</t>
    </r>
  </si>
  <si>
    <t xml:space="preserve">        }</t>
  </si>
  <si>
    <r>
      <t xml:space="preserve">        profile_level_tier_idx</t>
    </r>
    <r>
      <rPr>
        <sz val="10"/>
        <color theme="1"/>
        <rFont val="Times New Roman"/>
        <family val="1"/>
      </rPr>
      <t>[ i ]</t>
    </r>
  </si>
  <si>
    <t xml:space="preserve">    rep_format_idx_present_flag</t>
  </si>
  <si>
    <t xml:space="preserve">    if( rep_format_idx_present_flag )</t>
  </si>
  <si>
    <t xml:space="preserve">        vps_num_rep_formats_minus1</t>
  </si>
  <si>
    <t xml:space="preserve">    for( i = 0; i  &lt;=  vps_num_rep_formats_minus1; i++ )</t>
  </si>
  <si>
    <t xml:space="preserve">        rep_format( )</t>
  </si>
  <si>
    <t xml:space="preserve">    if( rep_format_idx_present_flag ) </t>
  </si>
  <si>
    <t xml:space="preserve">        for( i = 1; i  &lt;=  vps_max_layers_minus1; i++ )</t>
  </si>
  <si>
    <t xml:space="preserve">            if( vps_num_rep_formats_minus1 &gt; 0 )</t>
  </si>
  <si>
    <r>
      <t xml:space="preserve">                vps_rep_format_idx</t>
    </r>
    <r>
      <rPr>
        <sz val="10"/>
        <color theme="1"/>
        <rFont val="Times New Roman"/>
        <family val="1"/>
      </rPr>
      <t>[ i ]</t>
    </r>
  </si>
  <si>
    <t xml:space="preserve">    max_one_active_ref_layer_flag</t>
  </si>
  <si>
    <t xml:space="preserve">    cross_layer_irap_aligned_flag</t>
  </si>
  <si>
    <t xml:space="preserve">    direct_dep_type_len_minus2</t>
  </si>
  <si>
    <t xml:space="preserve">        for( j = 0; j &lt; i; j++ ) </t>
  </si>
  <si>
    <t xml:space="preserve">            if( direct_dependency_flag[ i ][ j ] )</t>
  </si>
  <si>
    <r>
      <t xml:space="preserve">                direct_dependency_type</t>
    </r>
    <r>
      <rPr>
        <sz val="10"/>
        <color theme="1"/>
        <rFont val="Times New Roman"/>
        <family val="1"/>
      </rPr>
      <t>[ i ][ j ]</t>
    </r>
  </si>
  <si>
    <t xml:space="preserve">     single_layer_for_non_irap_flag</t>
  </si>
  <si>
    <t xml:space="preserve">    vps_vui_present_flag</t>
  </si>
  <si>
    <t xml:space="preserve">    if( vps_vui_present_flag ) {</t>
  </si>
  <si>
    <t xml:space="preserve">        while( !byte_aligned( ) )</t>
  </si>
  <si>
    <t xml:space="preserve">            vps_vui_alignment_bit_equal_to_one</t>
  </si>
  <si>
    <t xml:space="preserve">        vps_vui( )</t>
  </si>
  <si>
    <t xml:space="preserve">        num_add_output_layer_sets_minus1</t>
  </si>
  <si>
    <t>0 mostly for SHVC, 1 for MV-HEVC</t>
  </si>
  <si>
    <t>profile_tier_level(  profilePresentFlag, maxNumSubLayersMinus1 ) {</t>
  </si>
  <si>
    <t>u(5)</t>
  </si>
  <si>
    <t>u(44)</t>
  </si>
  <si>
    <t>u(8)</t>
  </si>
  <si>
    <t xml:space="preserve">    if( profilePresentFlag ) {</t>
  </si>
  <si>
    <t xml:space="preserve">        general_profile_space</t>
  </si>
  <si>
    <t xml:space="preserve">        general_profile_idc</t>
  </si>
  <si>
    <t xml:space="preserve">        general_tier_flag</t>
  </si>
  <si>
    <t xml:space="preserve">        for( j = 0; j &lt; 32; j++ )</t>
  </si>
  <si>
    <r>
      <t xml:space="preserve">            general_profile_compatibility_flag</t>
    </r>
    <r>
      <rPr>
        <sz val="10"/>
        <color theme="1"/>
        <rFont val="Times New Roman"/>
        <family val="1"/>
      </rPr>
      <t>[ j ]</t>
    </r>
  </si>
  <si>
    <t xml:space="preserve">        general_progressive_source_flag</t>
  </si>
  <si>
    <t xml:space="preserve">        general_interlaced_source_flag</t>
  </si>
  <si>
    <t xml:space="preserve">        general_non_packed_constraint_flag</t>
  </si>
  <si>
    <t xml:space="preserve">        general_frame_only_constraint_flag</t>
  </si>
  <si>
    <t xml:space="preserve">        general_reserved_zero_44bits</t>
  </si>
  <si>
    <t xml:space="preserve">    general_level_idc</t>
  </si>
  <si>
    <t xml:space="preserve">    for( i = 0; i &lt; maxNumSubLayersMinus1; i++ ) {</t>
  </si>
  <si>
    <r>
      <t xml:space="preserve">        sub_layer_profile_present_flag</t>
    </r>
    <r>
      <rPr>
        <sz val="10"/>
        <color theme="1"/>
        <rFont val="Times New Roman"/>
        <family val="1"/>
      </rPr>
      <t>[ i ]</t>
    </r>
  </si>
  <si>
    <r>
      <t xml:space="preserve">        sub_layer_level_present_flag</t>
    </r>
    <r>
      <rPr>
        <sz val="10"/>
        <color theme="1"/>
        <rFont val="Times New Roman"/>
        <family val="1"/>
      </rPr>
      <t>[ i ]</t>
    </r>
  </si>
  <si>
    <t xml:space="preserve">    if( maxNumSubLayersMinus1 &gt; 0 )</t>
  </si>
  <si>
    <t xml:space="preserve">        for( i = maxNumSubLayersMinus1; i &lt; 8; i++ )</t>
  </si>
  <si>
    <r>
      <t xml:space="preserve">            reserved_zero_2bits</t>
    </r>
    <r>
      <rPr>
        <sz val="10"/>
        <color theme="1"/>
        <rFont val="Times New Roman"/>
        <family val="1"/>
      </rPr>
      <t>[ i ]</t>
    </r>
  </si>
  <si>
    <r>
      <t xml:space="preserve">            sub_layer_profile_space</t>
    </r>
    <r>
      <rPr>
        <sz val="10"/>
        <color theme="1"/>
        <rFont val="Times New Roman"/>
        <family val="1"/>
      </rPr>
      <t>[ i ]</t>
    </r>
  </si>
  <si>
    <r>
      <t xml:space="preserve">            sub_layer_tier_flag</t>
    </r>
    <r>
      <rPr>
        <sz val="10"/>
        <color theme="1"/>
        <rFont val="Times New Roman"/>
        <family val="1"/>
      </rPr>
      <t>[ i ]</t>
    </r>
  </si>
  <si>
    <r>
      <t xml:space="preserve">            sub_layer_profile_idc</t>
    </r>
    <r>
      <rPr>
        <sz val="10"/>
        <color theme="1"/>
        <rFont val="Times New Roman"/>
        <family val="1"/>
      </rPr>
      <t>[ i ]</t>
    </r>
  </si>
  <si>
    <t xml:space="preserve">            for( j = 0; j &lt; 32; j++ )</t>
  </si>
  <si>
    <r>
      <t xml:space="preserve">            sub_layer_progressive_source_flag</t>
    </r>
    <r>
      <rPr>
        <sz val="10"/>
        <color theme="1"/>
        <rFont val="Times New Roman"/>
        <family val="1"/>
      </rPr>
      <t>[ i ]</t>
    </r>
  </si>
  <si>
    <r>
      <t xml:space="preserve">                sub_layer_profile_compatibility_flag</t>
    </r>
    <r>
      <rPr>
        <sz val="10"/>
        <color theme="1"/>
        <rFont val="Times New Roman"/>
        <family val="1"/>
      </rPr>
      <t>[ i ][ j ]</t>
    </r>
  </si>
  <si>
    <r>
      <t xml:space="preserve">            sub_layer_interlaced_source_flag</t>
    </r>
    <r>
      <rPr>
        <sz val="10"/>
        <color theme="1"/>
        <rFont val="Times New Roman"/>
        <family val="1"/>
      </rPr>
      <t>[ i ]</t>
    </r>
  </si>
  <si>
    <r>
      <t xml:space="preserve">            sub_layer_non_packed_constraint_flag</t>
    </r>
    <r>
      <rPr>
        <sz val="10"/>
        <color theme="1"/>
        <rFont val="Times New Roman"/>
        <family val="1"/>
      </rPr>
      <t>[ i ]</t>
    </r>
  </si>
  <si>
    <r>
      <t xml:space="preserve">            sub_layer_frame_only_constraint_flag</t>
    </r>
    <r>
      <rPr>
        <sz val="10"/>
        <color theme="1"/>
        <rFont val="Times New Roman"/>
        <family val="1"/>
      </rPr>
      <t>[ i ]</t>
    </r>
  </si>
  <si>
    <r>
      <t xml:space="preserve">            sub_layer_reserved_zero_44bits</t>
    </r>
    <r>
      <rPr>
        <sz val="10"/>
        <color theme="1"/>
        <rFont val="Times New Roman"/>
        <family val="1"/>
      </rPr>
      <t>[ i ]</t>
    </r>
  </si>
  <si>
    <t xml:space="preserve">        }        </t>
  </si>
  <si>
    <t xml:space="preserve">        if( sub_layer_level_present_flag[ i ] )</t>
  </si>
  <si>
    <r>
      <t xml:space="preserve">            sub_layer_level_idc</t>
    </r>
    <r>
      <rPr>
        <sz val="10"/>
        <color theme="1"/>
        <rFont val="Times New Roman"/>
        <family val="1"/>
      </rPr>
      <t>[ i ]</t>
    </r>
  </si>
  <si>
    <t xml:space="preserve">    }    </t>
  </si>
  <si>
    <t xml:space="preserve">        if( sub_layer_profile_present_flag[ i ] ) {</t>
  </si>
  <si>
    <t>hrd_parameters( commonInfPresentFlag, maxNumSubLayersMinus1 ) {</t>
  </si>
  <si>
    <t xml:space="preserve">    if( commonInfPresentFlag ) {</t>
  </si>
  <si>
    <t xml:space="preserve">        nal_hrd_parameters_present_flag</t>
  </si>
  <si>
    <t xml:space="preserve">        vcl_hrd_parameters_present_flag</t>
  </si>
  <si>
    <t xml:space="preserve">        if( nal_hrd_parameters_present_flag  | |  vcl_hrd_parameters_present_flag ){</t>
  </si>
  <si>
    <t xml:space="preserve">            sub_pic_hrd_params_present_flag</t>
  </si>
  <si>
    <t xml:space="preserve">            if( sub_pic_hrd_params_present_flag ) {</t>
  </si>
  <si>
    <t xml:space="preserve">                tick_divisor_minus2</t>
  </si>
  <si>
    <t xml:space="preserve">                du_cpb_removal_delay_increment_length_minus1</t>
  </si>
  <si>
    <r>
      <t xml:space="preserve">                sub_pic_</t>
    </r>
    <r>
      <rPr>
        <b/>
        <sz val="10"/>
        <color theme="1"/>
        <rFont val="Times"/>
        <family val="1"/>
      </rPr>
      <t>cpb_params_in_pic_</t>
    </r>
    <r>
      <rPr>
        <b/>
        <sz val="10"/>
        <color theme="1"/>
        <rFont val="Times New Roman"/>
        <family val="1"/>
      </rPr>
      <t>timing_sei_flag</t>
    </r>
  </si>
  <si>
    <t xml:space="preserve">                dpb_output_delay_du_length_minus1</t>
  </si>
  <si>
    <t xml:space="preserve">            }</t>
  </si>
  <si>
    <t xml:space="preserve">            bit_rate_scale</t>
  </si>
  <si>
    <t xml:space="preserve">            cpb_size_scale</t>
  </si>
  <si>
    <t xml:space="preserve">            if( sub_pic_hrd_params_present_flag )</t>
  </si>
  <si>
    <t xml:space="preserve">                cpb_size_du_scale</t>
  </si>
  <si>
    <t xml:space="preserve">            initial_cpb_removal_delay_length_minus1</t>
  </si>
  <si>
    <t xml:space="preserve">            au_cpb_removal_delay_length_minus1</t>
  </si>
  <si>
    <t xml:space="preserve">            dpb_output_delay_length_minus1</t>
  </si>
  <si>
    <t xml:space="preserve">    for( i = 0; i  &lt;=  maxNumSubLayersMinus1; i++ ) {</t>
  </si>
  <si>
    <r>
      <t xml:space="preserve">        fixed_pic_rate_general_flag</t>
    </r>
    <r>
      <rPr>
        <sz val="10"/>
        <color theme="1"/>
        <rFont val="Times New Roman"/>
        <family val="1"/>
      </rPr>
      <t>[ i ]</t>
    </r>
  </si>
  <si>
    <t xml:space="preserve">        if( !fixed_pic_rate_general_flag[ i ] )</t>
  </si>
  <si>
    <r>
      <t xml:space="preserve">            fixed_pic_rate_within_cvs_flag</t>
    </r>
    <r>
      <rPr>
        <sz val="10"/>
        <color theme="1"/>
        <rFont val="Times New Roman"/>
        <family val="1"/>
      </rPr>
      <t>[ i ]</t>
    </r>
  </si>
  <si>
    <t xml:space="preserve">        if( fixed_pic_rate_within_cvs_flag[ i ] )</t>
  </si>
  <si>
    <r>
      <t xml:space="preserve">            elemental_duration_in_tc_minus1</t>
    </r>
    <r>
      <rPr>
        <sz val="10"/>
        <color theme="1"/>
        <rFont val="Times New Roman"/>
        <family val="1"/>
      </rPr>
      <t>[ i ]</t>
    </r>
  </si>
  <si>
    <t xml:space="preserve">        else</t>
  </si>
  <si>
    <r>
      <t xml:space="preserve">            low_delay_hrd_flag</t>
    </r>
    <r>
      <rPr>
        <sz val="10"/>
        <color theme="1"/>
        <rFont val="Times New Roman"/>
        <family val="1"/>
      </rPr>
      <t>[ i ]</t>
    </r>
  </si>
  <si>
    <t xml:space="preserve">        if( !low_delay_hrd_flag[ i ] )</t>
  </si>
  <si>
    <r>
      <t xml:space="preserve">            cpb_cnt_minus1</t>
    </r>
    <r>
      <rPr>
        <sz val="10"/>
        <color theme="1"/>
        <rFont val="Times New Roman"/>
        <family val="1"/>
      </rPr>
      <t>[ i ]</t>
    </r>
  </si>
  <si>
    <t xml:space="preserve">        if( nal_hrd_parameters_present_flag )</t>
  </si>
  <si>
    <t xml:space="preserve">            sub_layer_hrd_parameters( i )</t>
  </si>
  <si>
    <t xml:space="preserve">        if( vcl_hrd_parameters_present_flag )</t>
  </si>
  <si>
    <r>
      <t>sub_layer_hrd_parameters( </t>
    </r>
    <r>
      <rPr>
        <sz val="10"/>
        <color theme="1"/>
        <rFont val="Times"/>
        <family val="1"/>
      </rPr>
      <t>subLayer</t>
    </r>
    <r>
      <rPr>
        <sz val="10"/>
        <color theme="1"/>
        <rFont val="Times New Roman"/>
        <family val="1"/>
      </rPr>
      <t>Id ) {</t>
    </r>
  </si>
  <si>
    <t xml:space="preserve">    for( i = 0; i  &lt;=  CpbCnt; i++ ) {</t>
  </si>
  <si>
    <r>
      <t xml:space="preserve">        bit_rate_value_minus1[</t>
    </r>
    <r>
      <rPr>
        <sz val="10"/>
        <color theme="1"/>
        <rFont val="Times New Roman"/>
        <family val="1"/>
      </rPr>
      <t> i ]</t>
    </r>
  </si>
  <si>
    <r>
      <t xml:space="preserve">        cpb_size_value_minus1[</t>
    </r>
    <r>
      <rPr>
        <sz val="10"/>
        <color theme="1"/>
        <rFont val="Times New Roman"/>
        <family val="1"/>
      </rPr>
      <t> i ]</t>
    </r>
  </si>
  <si>
    <t xml:space="preserve">        if( sub_pic_hrd_params_present_flag ) {</t>
  </si>
  <si>
    <r>
      <t xml:space="preserve">            cpb_size_du_value_minus1</t>
    </r>
    <r>
      <rPr>
        <sz val="10"/>
        <color theme="1"/>
        <rFont val="Times New Roman"/>
        <family val="1"/>
      </rPr>
      <t>[ i ]</t>
    </r>
  </si>
  <si>
    <r>
      <t xml:space="preserve">            bit_rate_du_value_minus1</t>
    </r>
    <r>
      <rPr>
        <sz val="10"/>
        <color theme="1"/>
        <rFont val="Times"/>
        <family val="1"/>
      </rPr>
      <t>[ i ]</t>
    </r>
  </si>
  <si>
    <r>
      <t xml:space="preserve">       cbr_flag[</t>
    </r>
    <r>
      <rPr>
        <sz val="10"/>
        <color theme="1"/>
        <rFont val="Times New Roman"/>
        <family val="1"/>
      </rPr>
      <t> i ]</t>
    </r>
  </si>
  <si>
    <t>Typical size (in bits)</t>
  </si>
  <si>
    <t>Total size (bits)</t>
  </si>
  <si>
    <t xml:space="preserve">    vps_num_units_in_tick</t>
  </si>
  <si>
    <t xml:space="preserve">    vps_time_scale</t>
  </si>
  <si>
    <t xml:space="preserve">    vps_poc_proportional_to_timing_flag</t>
  </si>
  <si>
    <t xml:space="preserve">    if( vps_poc_proportional_to_timing_flag )</t>
  </si>
  <si>
    <t xml:space="preserve">        vps_num_ticks_poc_diff_one_minus1</t>
  </si>
  <si>
    <t xml:space="preserve">    vps_num_hrd_parameters</t>
  </si>
  <si>
    <t xml:space="preserve">    for( i = 0; i &lt; vps_num_hrd_parameters; i++ ) {</t>
  </si>
  <si>
    <r>
      <t xml:space="preserve">        hrd_layer_set_idx</t>
    </r>
    <r>
      <rPr>
        <sz val="10"/>
        <color theme="1"/>
        <rFont val="Times New Roman"/>
        <family val="1"/>
      </rPr>
      <t>[ i ]</t>
    </r>
  </si>
  <si>
    <t xml:space="preserve">        if( i &gt; 0 )</t>
  </si>
  <si>
    <r>
      <t xml:space="preserve">            cprms_present_flag</t>
    </r>
    <r>
      <rPr>
        <sz val="10"/>
        <color theme="1"/>
        <rFont val="Times New Roman"/>
        <family val="1"/>
      </rPr>
      <t>[ i ]</t>
    </r>
  </si>
  <si>
    <t xml:space="preserve">        hrd_parameters( cprms_present_flag[ i ], vps_max_sub_layers_minus1 )</t>
  </si>
  <si>
    <t>VPS Extension</t>
  </si>
  <si>
    <t xml:space="preserve"> </t>
  </si>
  <si>
    <t>Assume VPS VUI not present for now.</t>
  </si>
  <si>
    <t>1 mostly for SHVC, 0 for MV-HEVC</t>
  </si>
  <si>
    <t>NumScalabilityTypes</t>
  </si>
  <si>
    <t>Derived</t>
  </si>
  <si>
    <t>subLayerProfilePresentFlag</t>
  </si>
  <si>
    <t>hrd_parameters()</t>
  </si>
  <si>
    <t>Avg</t>
  </si>
  <si>
    <t>sub_pic_hrd_params_present_flag</t>
  </si>
  <si>
    <t>bit_rate_scale takes care of most of the bits - so assume very small value of bit_ate_value_minus1</t>
  </si>
  <si>
    <t>cpb_size_scale takes care of most of the bits - so assume very small value of cpb_size_value_minus1</t>
  </si>
  <si>
    <t>profilePresentFlag</t>
  </si>
  <si>
    <t>VPS size</t>
  </si>
  <si>
    <t>VPS extension size</t>
  </si>
  <si>
    <t>(in bits)</t>
  </si>
  <si>
    <t>MTU size: 1500B = 12000 bits</t>
  </si>
  <si>
    <t>NumViews</t>
  </si>
  <si>
    <t>NumLayersInIdList</t>
  </si>
  <si>
    <t>Average</t>
  </si>
  <si>
    <t>equal to num layers</t>
  </si>
  <si>
    <t>By default, # o/p layer sets will be equal to number of layers sets</t>
  </si>
  <si>
    <t xml:space="preserve">direct_dependency_flag[ i ][ j 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</si>
</sst>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8" xfId="0" applyFont="1" applyBorder="1" applyAlignment="1">
      <alignment horizontal="justify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"/>
  <sheetViews>
    <sheetView topLeftCell="A10" workbookViewId="0">
      <selection activeCell="C40" sqref="C40"/>
    </sheetView>
  </sheetViews>
  <sheetFormatPr defaultRowHeight="15" x14ac:dyDescent="0.25"/>
  <cols>
    <col min="1" max="1" width="77.28515625" customWidth="1"/>
    <col min="2" max="2" width="16" style="8" customWidth="1"/>
    <col min="3" max="3" width="16" style="35" customWidth="1"/>
    <col min="4" max="5" width="16" style="8" customWidth="1"/>
    <col min="6" max="6" width="19" style="8" customWidth="1"/>
  </cols>
  <sheetData>
    <row r="2" spans="1:8" ht="15.75" thickBot="1" x14ac:dyDescent="0.3">
      <c r="H2" t="s">
        <v>229</v>
      </c>
    </row>
    <row r="3" spans="1:8" ht="15.75" thickBot="1" x14ac:dyDescent="0.3">
      <c r="A3" s="2" t="s">
        <v>8</v>
      </c>
      <c r="B3" s="9" t="s">
        <v>9</v>
      </c>
      <c r="C3" s="34">
        <v>2</v>
      </c>
      <c r="D3" s="41"/>
      <c r="G3" t="s">
        <v>228</v>
      </c>
    </row>
    <row r="4" spans="1:8" ht="15.75" thickBot="1" x14ac:dyDescent="0.3">
      <c r="A4" s="2" t="s">
        <v>10</v>
      </c>
      <c r="B4" s="9" t="s">
        <v>11</v>
      </c>
      <c r="C4" s="34">
        <v>3</v>
      </c>
      <c r="F4" s="8" t="s">
        <v>226</v>
      </c>
      <c r="G4">
        <f>VPS!F48</f>
        <v>2077</v>
      </c>
    </row>
    <row r="5" spans="1:8" ht="15.75" thickBot="1" x14ac:dyDescent="0.3">
      <c r="A5" s="2" t="s">
        <v>17</v>
      </c>
      <c r="B5" s="9" t="s">
        <v>13</v>
      </c>
      <c r="C5" s="32">
        <v>0</v>
      </c>
      <c r="F5" s="8" t="s">
        <v>227</v>
      </c>
      <c r="G5">
        <f>'VPS extension'!F82</f>
        <v>1013</v>
      </c>
    </row>
    <row r="6" spans="1:8" ht="15.75" thickBot="1" x14ac:dyDescent="0.3">
      <c r="A6" s="2" t="s">
        <v>20</v>
      </c>
      <c r="B6" s="9" t="s">
        <v>9</v>
      </c>
      <c r="C6" s="34">
        <v>3</v>
      </c>
      <c r="D6" s="41"/>
    </row>
    <row r="7" spans="1:8" ht="15.75" thickBot="1" x14ac:dyDescent="0.3">
      <c r="A7" s="22" t="s">
        <v>21</v>
      </c>
      <c r="B7" s="33" t="s">
        <v>18</v>
      </c>
      <c r="C7" s="34">
        <v>2</v>
      </c>
      <c r="D7" s="41"/>
    </row>
    <row r="8" spans="1:8" ht="15.75" thickBot="1" x14ac:dyDescent="0.3">
      <c r="A8" s="2" t="s">
        <v>44</v>
      </c>
      <c r="B8" s="9" t="s">
        <v>13</v>
      </c>
      <c r="C8" s="35">
        <v>1</v>
      </c>
    </row>
    <row r="9" spans="1:8" s="13" customFormat="1" ht="15.75" thickBot="1" x14ac:dyDescent="0.3">
      <c r="A9" s="2" t="s">
        <v>204</v>
      </c>
      <c r="B9" s="9" t="s">
        <v>13</v>
      </c>
      <c r="C9" s="35">
        <v>0</v>
      </c>
      <c r="D9" s="35"/>
      <c r="E9" s="35"/>
      <c r="F9" s="35"/>
    </row>
    <row r="10" spans="1:8" ht="15.75" thickBot="1" x14ac:dyDescent="0.3">
      <c r="A10" s="22" t="s">
        <v>206</v>
      </c>
      <c r="B10" s="33" t="s">
        <v>18</v>
      </c>
      <c r="C10" s="34">
        <v>0</v>
      </c>
    </row>
    <row r="11" spans="1:8" ht="15.75" thickBot="1" x14ac:dyDescent="0.3">
      <c r="A11" s="22" t="s">
        <v>207</v>
      </c>
      <c r="B11" s="33" t="s">
        <v>18</v>
      </c>
      <c r="C11" s="35">
        <v>5</v>
      </c>
      <c r="D11" s="41"/>
    </row>
    <row r="12" spans="1:8" s="13" customFormat="1" ht="15.75" thickBot="1" x14ac:dyDescent="0.3">
      <c r="A12" s="2" t="s">
        <v>26</v>
      </c>
      <c r="B12" s="9" t="s">
        <v>13</v>
      </c>
      <c r="C12" s="35">
        <v>1</v>
      </c>
      <c r="D12" s="35"/>
      <c r="E12" s="35"/>
      <c r="F12" s="35"/>
    </row>
    <row r="13" spans="1:8" s="13" customFormat="1" ht="15.75" thickBot="1" x14ac:dyDescent="0.3">
      <c r="A13" s="22"/>
      <c r="B13" s="33"/>
      <c r="C13" s="34"/>
      <c r="D13" s="35"/>
      <c r="E13" s="35"/>
      <c r="F13" s="35"/>
    </row>
    <row r="14" spans="1:8" s="13" customFormat="1" ht="15.75" thickBot="1" x14ac:dyDescent="0.3">
      <c r="A14" s="22"/>
      <c r="B14" s="33"/>
      <c r="C14" s="34"/>
      <c r="D14" s="35"/>
      <c r="E14" s="35"/>
      <c r="F14" s="35"/>
    </row>
    <row r="15" spans="1:8" ht="15.75" thickBot="1" x14ac:dyDescent="0.3">
      <c r="A15" s="3"/>
      <c r="B15" s="9"/>
      <c r="C15" s="34"/>
    </row>
    <row r="16" spans="1:8" ht="15.75" thickBot="1" x14ac:dyDescent="0.3">
      <c r="A16" s="2"/>
      <c r="B16" s="9"/>
      <c r="C16" s="34"/>
    </row>
    <row r="17" spans="1:6" s="13" customFormat="1" ht="15.75" thickBot="1" x14ac:dyDescent="0.3">
      <c r="A17" s="22"/>
      <c r="B17" s="33"/>
      <c r="C17" s="34"/>
      <c r="D17" s="35"/>
      <c r="E17" s="35"/>
      <c r="F17" s="35"/>
    </row>
    <row r="18" spans="1:6" ht="15.75" thickBot="1" x14ac:dyDescent="0.3">
      <c r="A18" s="3" t="s">
        <v>213</v>
      </c>
      <c r="B18" s="9"/>
    </row>
    <row r="19" spans="1:6" ht="15.75" thickBot="1" x14ac:dyDescent="0.3">
      <c r="A19" s="7" t="s">
        <v>72</v>
      </c>
      <c r="B19" s="6" t="s">
        <v>13</v>
      </c>
      <c r="C19" s="35">
        <v>0</v>
      </c>
    </row>
    <row r="20" spans="1:6" ht="15.75" thickBot="1" x14ac:dyDescent="0.3">
      <c r="A20" s="7" t="s">
        <v>78</v>
      </c>
      <c r="B20" s="6" t="s">
        <v>9</v>
      </c>
      <c r="C20" s="34">
        <v>2</v>
      </c>
      <c r="E20" s="35"/>
    </row>
    <row r="21" spans="1:6" ht="15.75" thickBot="1" x14ac:dyDescent="0.3">
      <c r="A21" s="7" t="s">
        <v>80</v>
      </c>
      <c r="B21" s="6" t="s">
        <v>13</v>
      </c>
      <c r="C21" s="35">
        <v>1</v>
      </c>
      <c r="E21" s="35"/>
    </row>
    <row r="22" spans="1:6" ht="15.75" thickBot="1" x14ac:dyDescent="0.3">
      <c r="A22" s="16" t="s">
        <v>116</v>
      </c>
      <c r="B22" s="6" t="s">
        <v>13</v>
      </c>
      <c r="C22" s="35">
        <v>0</v>
      </c>
      <c r="E22" s="35"/>
    </row>
    <row r="23" spans="1:6" ht="15.75" thickBot="1" x14ac:dyDescent="0.3">
      <c r="A23" s="3" t="s">
        <v>217</v>
      </c>
      <c r="B23" s="9" t="s">
        <v>218</v>
      </c>
      <c r="C23" s="34">
        <v>2</v>
      </c>
      <c r="E23" s="35"/>
    </row>
    <row r="24" spans="1:6" ht="15.75" thickBot="1" x14ac:dyDescent="0.3">
      <c r="A24" s="22" t="s">
        <v>211</v>
      </c>
      <c r="B24" s="33" t="s">
        <v>13</v>
      </c>
      <c r="C24" s="34">
        <v>1</v>
      </c>
      <c r="E24" s="35"/>
    </row>
    <row r="25" spans="1:6" ht="15.75" thickBot="1" x14ac:dyDescent="0.3">
      <c r="A25" s="3" t="s">
        <v>225</v>
      </c>
      <c r="B25" s="21"/>
      <c r="C25" s="35">
        <v>1</v>
      </c>
      <c r="E25" s="35"/>
    </row>
    <row r="26" spans="1:6" ht="15.75" thickBot="1" x14ac:dyDescent="0.3">
      <c r="A26" s="3" t="s">
        <v>219</v>
      </c>
      <c r="B26" s="9"/>
      <c r="C26" s="35">
        <v>1</v>
      </c>
      <c r="E26" s="35"/>
    </row>
    <row r="27" spans="1:6" s="13" customFormat="1" ht="15.75" thickBot="1" x14ac:dyDescent="0.3">
      <c r="A27" s="26" t="s">
        <v>230</v>
      </c>
      <c r="B27" s="33" t="s">
        <v>218</v>
      </c>
      <c r="C27" s="34">
        <v>0</v>
      </c>
      <c r="D27" s="35"/>
      <c r="E27" s="35"/>
      <c r="F27" s="35"/>
    </row>
    <row r="28" spans="1:6" s="13" customFormat="1" ht="15.75" thickBot="1" x14ac:dyDescent="0.3">
      <c r="A28" s="7" t="s">
        <v>66</v>
      </c>
      <c r="B28" s="6" t="s">
        <v>5</v>
      </c>
      <c r="C28" s="35">
        <v>2</v>
      </c>
      <c r="D28" s="35"/>
      <c r="E28" s="35"/>
      <c r="F28" s="35"/>
    </row>
    <row r="29" spans="1:6" ht="15.75" thickBot="1" x14ac:dyDescent="0.3">
      <c r="A29" s="7" t="s">
        <v>87</v>
      </c>
      <c r="B29" s="8" t="s">
        <v>13</v>
      </c>
      <c r="C29" s="34">
        <v>0</v>
      </c>
      <c r="D29" s="41"/>
      <c r="E29" s="43" t="s">
        <v>234</v>
      </c>
    </row>
    <row r="30" spans="1:6" s="13" customFormat="1" ht="15.75" thickBot="1" x14ac:dyDescent="0.3">
      <c r="A30" s="7" t="s">
        <v>121</v>
      </c>
      <c r="B30" s="6" t="s">
        <v>49</v>
      </c>
      <c r="C30" s="34">
        <v>0</v>
      </c>
      <c r="D30" s="41"/>
      <c r="E30" s="35"/>
      <c r="F30" s="35"/>
    </row>
    <row r="31" spans="1:6" s="13" customFormat="1" ht="15.75" thickBot="1" x14ac:dyDescent="0.3">
      <c r="A31" s="5" t="s">
        <v>231</v>
      </c>
      <c r="B31" s="42" t="s">
        <v>218</v>
      </c>
      <c r="C31" s="34">
        <v>2</v>
      </c>
      <c r="E31" s="35" t="s">
        <v>232</v>
      </c>
      <c r="F31" s="35"/>
    </row>
    <row r="32" spans="1:6" s="13" customFormat="1" ht="15.75" thickBot="1" x14ac:dyDescent="0.3">
      <c r="A32" s="5" t="s">
        <v>235</v>
      </c>
      <c r="B32" s="6"/>
      <c r="C32" s="35">
        <v>1</v>
      </c>
      <c r="E32" s="35"/>
      <c r="F32" s="35"/>
    </row>
    <row r="33" spans="1:6" s="13" customFormat="1" ht="15.75" thickBot="1" x14ac:dyDescent="0.3">
      <c r="A33" s="7"/>
      <c r="B33" s="42"/>
      <c r="C33" s="34"/>
      <c r="E33" s="35"/>
      <c r="F33" s="35"/>
    </row>
    <row r="34" spans="1:6" s="13" customFormat="1" ht="15.75" thickBot="1" x14ac:dyDescent="0.3">
      <c r="A34" s="5"/>
      <c r="B34" s="42"/>
      <c r="C34" s="34"/>
      <c r="E34" s="35"/>
      <c r="F34" s="35"/>
    </row>
    <row r="35" spans="1:6" s="13" customFormat="1" ht="15.75" thickBot="1" x14ac:dyDescent="0.3">
      <c r="A35" s="26" t="s">
        <v>220</v>
      </c>
      <c r="B35" s="33"/>
      <c r="C35" s="34"/>
      <c r="E35" s="35"/>
      <c r="F35" s="35"/>
    </row>
    <row r="36" spans="1:6" s="13" customFormat="1" ht="15.75" thickBot="1" x14ac:dyDescent="0.3">
      <c r="A36" s="2" t="s">
        <v>180</v>
      </c>
      <c r="B36" s="30" t="s">
        <v>13</v>
      </c>
      <c r="C36" s="34">
        <v>1</v>
      </c>
      <c r="E36" s="35"/>
      <c r="F36" s="35"/>
    </row>
    <row r="37" spans="1:6" ht="15.75" thickBot="1" x14ac:dyDescent="0.3">
      <c r="A37" s="2" t="s">
        <v>182</v>
      </c>
      <c r="B37" s="30" t="s">
        <v>13</v>
      </c>
      <c r="C37" s="34">
        <v>1</v>
      </c>
    </row>
    <row r="38" spans="1:6" ht="15.75" thickBot="1" x14ac:dyDescent="0.3">
      <c r="A38" s="2" t="s">
        <v>184</v>
      </c>
      <c r="B38" s="30" t="s">
        <v>18</v>
      </c>
      <c r="C38" s="34">
        <v>10</v>
      </c>
      <c r="E38" s="8" t="s">
        <v>221</v>
      </c>
    </row>
    <row r="39" spans="1:6" ht="15.75" thickBot="1" x14ac:dyDescent="0.3">
      <c r="A39" s="2" t="s">
        <v>188</v>
      </c>
      <c r="B39" s="30" t="s">
        <v>18</v>
      </c>
      <c r="C39" s="34">
        <v>5</v>
      </c>
    </row>
    <row r="40" spans="1:6" ht="15.75" thickBot="1" x14ac:dyDescent="0.3">
      <c r="A40" s="2" t="s">
        <v>222</v>
      </c>
      <c r="B40" s="30"/>
      <c r="C40" s="34">
        <f>C27</f>
        <v>0</v>
      </c>
      <c r="D40" s="41"/>
    </row>
    <row r="41" spans="1:6" ht="15.75" thickBot="1" x14ac:dyDescent="0.3">
      <c r="A41" s="2" t="s">
        <v>162</v>
      </c>
      <c r="B41" s="30" t="s">
        <v>13</v>
      </c>
      <c r="C41" s="35">
        <v>1</v>
      </c>
    </row>
    <row r="42" spans="1:6" ht="15.75" thickBot="1" x14ac:dyDescent="0.3">
      <c r="A42" s="2" t="s">
        <v>163</v>
      </c>
      <c r="B42" s="30" t="s">
        <v>13</v>
      </c>
      <c r="C42" s="35">
        <v>1</v>
      </c>
    </row>
    <row r="43" spans="1:6" ht="15.75" thickBot="1" x14ac:dyDescent="0.3">
      <c r="A43" s="7"/>
      <c r="B43" s="11"/>
      <c r="C43" s="34"/>
    </row>
    <row r="44" spans="1:6" ht="15.75" thickBot="1" x14ac:dyDescent="0.3">
      <c r="A44" s="3"/>
      <c r="B44" s="9"/>
      <c r="C44" s="34"/>
    </row>
    <row r="45" spans="1:6" ht="15.75" thickBot="1" x14ac:dyDescent="0.3">
      <c r="A45" s="2"/>
      <c r="B45" s="9"/>
      <c r="C45" s="34"/>
    </row>
    <row r="46" spans="1:6" ht="15.75" thickBot="1" x14ac:dyDescent="0.3">
      <c r="A46" s="3"/>
      <c r="B46" s="9"/>
      <c r="C46" s="34"/>
    </row>
    <row r="47" spans="1:6" ht="15.75" thickBot="1" x14ac:dyDescent="0.3">
      <c r="A47" s="3"/>
      <c r="B47" s="9"/>
      <c r="C47" s="34"/>
    </row>
    <row r="48" spans="1:6" ht="15.75" thickBot="1" x14ac:dyDescent="0.3">
      <c r="A48" s="2"/>
      <c r="B48" s="9"/>
      <c r="C48" s="34"/>
    </row>
    <row r="49" spans="1:3" ht="15.75" thickBot="1" x14ac:dyDescent="0.3">
      <c r="A49" s="3"/>
      <c r="B49" s="9"/>
      <c r="C49" s="34"/>
    </row>
    <row r="50" spans="1:3" ht="15.75" thickBot="1" x14ac:dyDescent="0.3">
      <c r="A50" s="3"/>
      <c r="B50" s="9"/>
      <c r="C50" s="34"/>
    </row>
    <row r="51" spans="1:3" ht="15.75" thickBot="1" x14ac:dyDescent="0.3">
      <c r="A51" s="3"/>
      <c r="B51" s="9"/>
      <c r="C51" s="3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19" workbookViewId="0">
      <selection activeCell="C11" sqref="C11"/>
    </sheetView>
  </sheetViews>
  <sheetFormatPr defaultRowHeight="15" x14ac:dyDescent="0.25"/>
  <cols>
    <col min="1" max="1" width="77.28515625" customWidth="1"/>
    <col min="2" max="6" width="16" style="8" customWidth="1"/>
  </cols>
  <sheetData>
    <row r="1" spans="1:6" x14ac:dyDescent="0.25">
      <c r="A1" t="s">
        <v>0</v>
      </c>
      <c r="B1" s="8" t="s">
        <v>1</v>
      </c>
      <c r="C1" s="8" t="s">
        <v>45</v>
      </c>
      <c r="D1" s="8" t="s">
        <v>200</v>
      </c>
      <c r="E1" s="8" t="s">
        <v>3</v>
      </c>
      <c r="F1" s="8" t="s">
        <v>201</v>
      </c>
    </row>
    <row r="2" spans="1:6" ht="15.75" thickBot="1" x14ac:dyDescent="0.3"/>
    <row r="3" spans="1:6" ht="15.75" thickBot="1" x14ac:dyDescent="0.3">
      <c r="A3" s="1" t="s">
        <v>4</v>
      </c>
      <c r="B3" s="9" t="s">
        <v>5</v>
      </c>
      <c r="C3" s="32"/>
      <c r="D3" s="8">
        <v>4</v>
      </c>
      <c r="E3" s="8">
        <v>1</v>
      </c>
      <c r="F3" s="8">
        <f>D3*E3</f>
        <v>4</v>
      </c>
    </row>
    <row r="4" spans="1:6" ht="15.75" thickBot="1" x14ac:dyDescent="0.3">
      <c r="A4" s="2" t="s">
        <v>6</v>
      </c>
      <c r="B4" s="9" t="s">
        <v>7</v>
      </c>
      <c r="C4" s="32"/>
      <c r="D4" s="8">
        <v>2</v>
      </c>
      <c r="E4" s="8">
        <v>1</v>
      </c>
      <c r="F4" s="8">
        <f t="shared" ref="F4:F46" si="0">D4*E4</f>
        <v>2</v>
      </c>
    </row>
    <row r="5" spans="1:6" ht="15.75" thickBot="1" x14ac:dyDescent="0.3">
      <c r="A5" s="2" t="s">
        <v>8</v>
      </c>
      <c r="B5" s="9" t="s">
        <v>9</v>
      </c>
      <c r="C5" s="36">
        <f>Parameters!C3</f>
        <v>2</v>
      </c>
      <c r="D5" s="8">
        <v>6</v>
      </c>
      <c r="E5" s="8">
        <v>1</v>
      </c>
      <c r="F5" s="8">
        <f t="shared" si="0"/>
        <v>6</v>
      </c>
    </row>
    <row r="6" spans="1:6" ht="15.75" thickBot="1" x14ac:dyDescent="0.3">
      <c r="A6" s="2" t="s">
        <v>10</v>
      </c>
      <c r="B6" s="9" t="s">
        <v>11</v>
      </c>
      <c r="C6" s="36">
        <f>Parameters!C4</f>
        <v>3</v>
      </c>
      <c r="D6" s="8">
        <v>3</v>
      </c>
      <c r="E6" s="8">
        <v>1</v>
      </c>
      <c r="F6" s="8">
        <f t="shared" si="0"/>
        <v>3</v>
      </c>
    </row>
    <row r="7" spans="1:6" ht="15.75" thickBot="1" x14ac:dyDescent="0.3">
      <c r="A7" s="2" t="s">
        <v>12</v>
      </c>
      <c r="B7" s="9" t="s">
        <v>13</v>
      </c>
      <c r="C7" s="32"/>
      <c r="D7" s="8">
        <v>1</v>
      </c>
      <c r="E7" s="8">
        <v>1</v>
      </c>
      <c r="F7" s="8">
        <f t="shared" si="0"/>
        <v>1</v>
      </c>
    </row>
    <row r="8" spans="1:6" ht="15.75" thickBot="1" x14ac:dyDescent="0.3">
      <c r="A8" s="2" t="s">
        <v>14</v>
      </c>
      <c r="B8" s="9" t="s">
        <v>15</v>
      </c>
      <c r="C8" s="32"/>
      <c r="D8" s="8">
        <v>16</v>
      </c>
      <c r="E8" s="8">
        <v>1</v>
      </c>
      <c r="F8" s="8">
        <f t="shared" si="0"/>
        <v>16</v>
      </c>
    </row>
    <row r="9" spans="1:6" s="13" customFormat="1" ht="15.75" thickBot="1" x14ac:dyDescent="0.3">
      <c r="A9" s="26" t="s">
        <v>16</v>
      </c>
      <c r="B9" s="33"/>
      <c r="C9" s="34"/>
      <c r="D9" s="35">
        <f>profile_tier_level!F41</f>
        <v>400</v>
      </c>
      <c r="E9" s="35">
        <v>1</v>
      </c>
      <c r="F9" s="35">
        <f t="shared" si="0"/>
        <v>400</v>
      </c>
    </row>
    <row r="10" spans="1:6" ht="15.75" thickBot="1" x14ac:dyDescent="0.3">
      <c r="A10" s="2" t="s">
        <v>17</v>
      </c>
      <c r="B10" s="9" t="s">
        <v>13</v>
      </c>
      <c r="C10" s="37">
        <f>Parameters!C5</f>
        <v>0</v>
      </c>
      <c r="D10" s="8">
        <v>2</v>
      </c>
      <c r="E10" s="8">
        <v>1</v>
      </c>
      <c r="F10" s="8">
        <f t="shared" si="0"/>
        <v>2</v>
      </c>
    </row>
    <row r="11" spans="1:6" ht="26.25" thickBot="1" x14ac:dyDescent="0.3">
      <c r="A11" s="4" t="s">
        <v>29</v>
      </c>
      <c r="B11" s="10"/>
      <c r="C11" s="32">
        <f>C6-C10*(C6-1)</f>
        <v>3</v>
      </c>
    </row>
    <row r="12" spans="1:6" s="13" customFormat="1" ht="15.75" thickBot="1" x14ac:dyDescent="0.3">
      <c r="A12" s="22" t="s">
        <v>30</v>
      </c>
      <c r="B12" s="33" t="s">
        <v>18</v>
      </c>
      <c r="C12" s="34">
        <v>5</v>
      </c>
      <c r="D12" s="35">
        <f>2*FLOOR((LOG(C12+1)/LOG(2)),1) +1</f>
        <v>5</v>
      </c>
      <c r="E12" s="35">
        <f>C11</f>
        <v>3</v>
      </c>
      <c r="F12" s="35">
        <f t="shared" si="0"/>
        <v>15</v>
      </c>
    </row>
    <row r="13" spans="1:6" s="13" customFormat="1" ht="15.75" thickBot="1" x14ac:dyDescent="0.3">
      <c r="A13" s="22" t="s">
        <v>31</v>
      </c>
      <c r="B13" s="33" t="s">
        <v>18</v>
      </c>
      <c r="C13" s="34">
        <v>5</v>
      </c>
      <c r="D13" s="35">
        <f>2*FLOOR((LOG(C13+1)/LOG(2)),1) +1</f>
        <v>5</v>
      </c>
      <c r="E13" s="35">
        <f>C11</f>
        <v>3</v>
      </c>
      <c r="F13" s="35">
        <f t="shared" si="0"/>
        <v>15</v>
      </c>
    </row>
    <row r="14" spans="1:6" s="13" customFormat="1" ht="15.75" thickBot="1" x14ac:dyDescent="0.3">
      <c r="A14" s="22" t="s">
        <v>32</v>
      </c>
      <c r="B14" s="33" t="s">
        <v>18</v>
      </c>
      <c r="C14" s="34">
        <v>5</v>
      </c>
      <c r="D14" s="35">
        <f>2*FLOOR((LOG(C14+1)/LOG(2)),1) +1</f>
        <v>5</v>
      </c>
      <c r="E14" s="35">
        <f>C11</f>
        <v>3</v>
      </c>
      <c r="F14" s="35">
        <f t="shared" si="0"/>
        <v>15</v>
      </c>
    </row>
    <row r="15" spans="1:6" ht="15.75" thickBot="1" x14ac:dyDescent="0.3">
      <c r="A15" s="3" t="s">
        <v>19</v>
      </c>
      <c r="B15" s="9"/>
      <c r="C15" s="32"/>
    </row>
    <row r="16" spans="1:6" ht="15.75" thickBot="1" x14ac:dyDescent="0.3">
      <c r="A16" s="2" t="s">
        <v>20</v>
      </c>
      <c r="B16" s="9" t="s">
        <v>9</v>
      </c>
      <c r="C16" s="36">
        <f>Parameters!C6</f>
        <v>3</v>
      </c>
      <c r="D16" s="8">
        <v>6</v>
      </c>
      <c r="E16" s="8">
        <v>1</v>
      </c>
      <c r="F16" s="8">
        <f t="shared" si="0"/>
        <v>6</v>
      </c>
    </row>
    <row r="17" spans="1:6" s="13" customFormat="1" ht="15.75" thickBot="1" x14ac:dyDescent="0.3">
      <c r="A17" s="22" t="s">
        <v>21</v>
      </c>
      <c r="B17" s="33" t="s">
        <v>18</v>
      </c>
      <c r="C17" s="36">
        <f>Parameters!C7</f>
        <v>2</v>
      </c>
      <c r="D17" s="35">
        <f>2*FLOOR((LOG(C17+1)/LOG(2)),1) +1</f>
        <v>3</v>
      </c>
      <c r="E17" s="35">
        <v>1</v>
      </c>
      <c r="F17" s="35">
        <f t="shared" si="0"/>
        <v>3</v>
      </c>
    </row>
    <row r="18" spans="1:6" ht="15.75" thickBot="1" x14ac:dyDescent="0.3">
      <c r="A18" s="3" t="s">
        <v>22</v>
      </c>
      <c r="B18" s="9"/>
      <c r="C18" s="35">
        <f>C17</f>
        <v>2</v>
      </c>
    </row>
    <row r="19" spans="1:6" ht="15.75" thickBot="1" x14ac:dyDescent="0.3">
      <c r="A19" s="3" t="s">
        <v>42</v>
      </c>
      <c r="B19" s="9"/>
      <c r="C19" s="35">
        <f>C16+1</f>
        <v>4</v>
      </c>
    </row>
    <row r="20" spans="1:6" ht="15.75" thickBot="1" x14ac:dyDescent="0.3">
      <c r="A20" s="2" t="s">
        <v>43</v>
      </c>
      <c r="B20" s="9" t="s">
        <v>13</v>
      </c>
      <c r="C20" s="32"/>
      <c r="D20" s="8">
        <v>1</v>
      </c>
      <c r="E20" s="35">
        <f>C19*C18</f>
        <v>8</v>
      </c>
      <c r="F20" s="8">
        <f t="shared" si="0"/>
        <v>8</v>
      </c>
    </row>
    <row r="21" spans="1:6" ht="15.75" thickBot="1" x14ac:dyDescent="0.3">
      <c r="A21" s="2" t="s">
        <v>23</v>
      </c>
      <c r="B21" s="9" t="s">
        <v>13</v>
      </c>
      <c r="C21" s="38">
        <f>Parameters!C8</f>
        <v>1</v>
      </c>
      <c r="D21" s="8">
        <v>1</v>
      </c>
      <c r="E21" s="35">
        <f>C18</f>
        <v>2</v>
      </c>
      <c r="F21" s="8">
        <f t="shared" si="0"/>
        <v>2</v>
      </c>
    </row>
    <row r="22" spans="1:6" ht="15.75" thickBot="1" x14ac:dyDescent="0.3">
      <c r="A22" s="3" t="s">
        <v>24</v>
      </c>
      <c r="B22" s="9"/>
      <c r="C22" s="8">
        <f>C21</f>
        <v>1</v>
      </c>
      <c r="E22" s="35"/>
    </row>
    <row r="23" spans="1:6" ht="15.75" thickBot="1" x14ac:dyDescent="0.3">
      <c r="A23" s="2" t="s">
        <v>202</v>
      </c>
      <c r="B23" s="9" t="s">
        <v>25</v>
      </c>
      <c r="C23" s="32"/>
      <c r="D23" s="8">
        <v>32</v>
      </c>
      <c r="E23" s="35">
        <f>C18*C21</f>
        <v>2</v>
      </c>
      <c r="F23" s="8">
        <f t="shared" si="0"/>
        <v>64</v>
      </c>
    </row>
    <row r="24" spans="1:6" ht="15.75" thickBot="1" x14ac:dyDescent="0.3">
      <c r="A24" s="2" t="s">
        <v>203</v>
      </c>
      <c r="B24" s="9" t="s">
        <v>25</v>
      </c>
      <c r="C24" s="32"/>
      <c r="D24" s="8">
        <v>32</v>
      </c>
      <c r="E24" s="35">
        <f>C18*C21</f>
        <v>2</v>
      </c>
      <c r="F24" s="8">
        <f t="shared" si="0"/>
        <v>64</v>
      </c>
    </row>
    <row r="25" spans="1:6" ht="15.75" thickBot="1" x14ac:dyDescent="0.3">
      <c r="A25" s="2" t="s">
        <v>204</v>
      </c>
      <c r="B25" s="9" t="s">
        <v>13</v>
      </c>
      <c r="C25" s="38">
        <f>Parameters!C9</f>
        <v>0</v>
      </c>
      <c r="D25" s="8">
        <v>1</v>
      </c>
      <c r="E25" s="35">
        <f>C18*C21</f>
        <v>2</v>
      </c>
      <c r="F25" s="8">
        <f t="shared" si="0"/>
        <v>2</v>
      </c>
    </row>
    <row r="26" spans="1:6" ht="15.75" thickBot="1" x14ac:dyDescent="0.3">
      <c r="A26" s="3" t="s">
        <v>205</v>
      </c>
      <c r="B26" s="9"/>
      <c r="C26" s="8">
        <f>C25</f>
        <v>0</v>
      </c>
      <c r="E26" s="35"/>
    </row>
    <row r="27" spans="1:6" s="13" customFormat="1" ht="15.75" thickBot="1" x14ac:dyDescent="0.3">
      <c r="A27" s="22" t="s">
        <v>206</v>
      </c>
      <c r="B27" s="33" t="s">
        <v>18</v>
      </c>
      <c r="C27" s="36">
        <f>Parameters!C10</f>
        <v>0</v>
      </c>
      <c r="D27" s="35">
        <f>2*FLOOR((LOG(C27+1)/LOG(2)),1) +1</f>
        <v>1</v>
      </c>
      <c r="E27" s="35">
        <f>C26</f>
        <v>0</v>
      </c>
      <c r="F27" s="35">
        <f t="shared" si="0"/>
        <v>0</v>
      </c>
    </row>
    <row r="28" spans="1:6" s="13" customFormat="1" ht="15.75" thickBot="1" x14ac:dyDescent="0.3">
      <c r="A28" s="22" t="s">
        <v>207</v>
      </c>
      <c r="B28" s="33" t="s">
        <v>18</v>
      </c>
      <c r="C28" s="36">
        <f>Parameters!C11</f>
        <v>5</v>
      </c>
      <c r="D28" s="35">
        <f>2*FLOOR((LOG(C28+1)/LOG(2)),1) +1</f>
        <v>5</v>
      </c>
      <c r="E28" s="35">
        <f>C22*C18</f>
        <v>2</v>
      </c>
      <c r="F28" s="35">
        <f t="shared" si="0"/>
        <v>10</v>
      </c>
    </row>
    <row r="29" spans="1:6" ht="15.75" thickBot="1" x14ac:dyDescent="0.3">
      <c r="A29" s="3" t="s">
        <v>208</v>
      </c>
      <c r="B29" s="9"/>
      <c r="C29" s="32"/>
    </row>
    <row r="30" spans="1:6" s="13" customFormat="1" ht="15.75" thickBot="1" x14ac:dyDescent="0.3">
      <c r="A30" s="22" t="s">
        <v>209</v>
      </c>
      <c r="B30" s="33" t="s">
        <v>18</v>
      </c>
      <c r="C30" s="34" t="s">
        <v>46</v>
      </c>
      <c r="D30" s="35">
        <v>5</v>
      </c>
      <c r="E30" s="35">
        <f>C28*C18</f>
        <v>10</v>
      </c>
      <c r="F30" s="39">
        <f t="shared" si="0"/>
        <v>50</v>
      </c>
    </row>
    <row r="31" spans="1:6" s="13" customFormat="1" ht="15.75" thickBot="1" x14ac:dyDescent="0.3">
      <c r="A31" s="26" t="s">
        <v>210</v>
      </c>
      <c r="B31" s="33"/>
      <c r="C31" s="34"/>
      <c r="D31" s="35"/>
      <c r="E31" s="35"/>
      <c r="F31" s="35"/>
    </row>
    <row r="32" spans="1:6" s="13" customFormat="1" ht="15.75" thickBot="1" x14ac:dyDescent="0.3">
      <c r="A32" s="22" t="s">
        <v>211</v>
      </c>
      <c r="B32" s="33" t="s">
        <v>13</v>
      </c>
      <c r="C32" s="34">
        <f>Parameters!C24</f>
        <v>1</v>
      </c>
      <c r="D32" s="35">
        <v>1</v>
      </c>
      <c r="E32" s="35">
        <f>C28-1</f>
        <v>4</v>
      </c>
      <c r="F32" s="35">
        <f>D32*E32</f>
        <v>4</v>
      </c>
    </row>
    <row r="33" spans="1:6" ht="15.75" thickBot="1" x14ac:dyDescent="0.3">
      <c r="A33" s="3" t="s">
        <v>212</v>
      </c>
      <c r="B33" s="9"/>
      <c r="C33" s="32"/>
      <c r="D33" s="8">
        <f>hrd_parameters!F40</f>
        <v>74</v>
      </c>
      <c r="E33" s="8">
        <f>C22*C28</f>
        <v>5</v>
      </c>
      <c r="F33" s="8">
        <f t="shared" si="0"/>
        <v>370</v>
      </c>
    </row>
    <row r="34" spans="1:6" ht="15.75" thickBot="1" x14ac:dyDescent="0.3">
      <c r="A34" s="3" t="s">
        <v>33</v>
      </c>
      <c r="B34" s="9"/>
      <c r="C34" s="32"/>
    </row>
    <row r="35" spans="1:6" ht="15.75" thickBot="1" x14ac:dyDescent="0.3">
      <c r="A35" s="3" t="s">
        <v>19</v>
      </c>
      <c r="B35" s="9"/>
      <c r="C35" s="32"/>
    </row>
    <row r="36" spans="1:6" ht="15.75" thickBot="1" x14ac:dyDescent="0.3">
      <c r="A36" s="2" t="s">
        <v>26</v>
      </c>
      <c r="B36" s="9" t="s">
        <v>13</v>
      </c>
      <c r="C36" s="38">
        <f>Parameters!C12</f>
        <v>1</v>
      </c>
      <c r="D36" s="8">
        <v>1</v>
      </c>
      <c r="E36" s="8">
        <v>1</v>
      </c>
      <c r="F36" s="8">
        <f t="shared" si="0"/>
        <v>1</v>
      </c>
    </row>
    <row r="37" spans="1:6" ht="15.75" thickBot="1" x14ac:dyDescent="0.3">
      <c r="A37" s="3" t="s">
        <v>27</v>
      </c>
      <c r="B37" s="9"/>
      <c r="C37" s="34"/>
    </row>
    <row r="38" spans="1:6" ht="15.75" thickBot="1" x14ac:dyDescent="0.3">
      <c r="A38" s="5" t="s">
        <v>34</v>
      </c>
      <c r="B38" s="11"/>
      <c r="C38" s="32"/>
    </row>
    <row r="39" spans="1:6" ht="15.75" thickBot="1" x14ac:dyDescent="0.3">
      <c r="A39" s="7" t="s">
        <v>35</v>
      </c>
      <c r="B39" s="11" t="s">
        <v>13</v>
      </c>
      <c r="C39" s="32"/>
      <c r="D39" s="8">
        <v>1</v>
      </c>
      <c r="E39" s="8">
        <v>0</v>
      </c>
      <c r="F39" s="8">
        <f t="shared" si="0"/>
        <v>0</v>
      </c>
    </row>
    <row r="40" spans="1:6" ht="15.75" thickBot="1" x14ac:dyDescent="0.3">
      <c r="A40" s="3" t="s">
        <v>36</v>
      </c>
      <c r="B40" s="9"/>
      <c r="C40" s="32"/>
      <c r="D40" s="8">
        <f>'VPS extension'!F82</f>
        <v>1013</v>
      </c>
      <c r="E40" s="8">
        <f>C36</f>
        <v>1</v>
      </c>
      <c r="F40" s="8">
        <f t="shared" si="0"/>
        <v>1013</v>
      </c>
    </row>
    <row r="41" spans="1:6" ht="15.75" thickBot="1" x14ac:dyDescent="0.3">
      <c r="A41" s="2" t="s">
        <v>37</v>
      </c>
      <c r="B41" s="9" t="s">
        <v>13</v>
      </c>
      <c r="C41" s="32">
        <v>0</v>
      </c>
      <c r="D41" s="8">
        <v>1</v>
      </c>
      <c r="E41" s="8">
        <f>C36</f>
        <v>1</v>
      </c>
      <c r="F41" s="8">
        <f t="shared" si="0"/>
        <v>1</v>
      </c>
    </row>
    <row r="42" spans="1:6" ht="15.75" thickBot="1" x14ac:dyDescent="0.3">
      <c r="A42" s="3" t="s">
        <v>38</v>
      </c>
      <c r="B42" s="9"/>
      <c r="C42" s="32"/>
    </row>
    <row r="43" spans="1:6" ht="15.75" thickBot="1" x14ac:dyDescent="0.3">
      <c r="A43" s="3" t="s">
        <v>39</v>
      </c>
      <c r="B43" s="9"/>
      <c r="C43" s="32"/>
    </row>
    <row r="44" spans="1:6" ht="15.75" thickBot="1" x14ac:dyDescent="0.3">
      <c r="A44" s="2" t="s">
        <v>40</v>
      </c>
      <c r="B44" s="9" t="s">
        <v>13</v>
      </c>
      <c r="C44" s="32"/>
      <c r="D44" s="8">
        <v>1</v>
      </c>
      <c r="E44" s="8">
        <f>C41</f>
        <v>0</v>
      </c>
      <c r="F44" s="8">
        <f t="shared" si="0"/>
        <v>0</v>
      </c>
    </row>
    <row r="45" spans="1:6" ht="15.75" thickBot="1" x14ac:dyDescent="0.3">
      <c r="A45" s="3" t="s">
        <v>19</v>
      </c>
      <c r="B45" s="9"/>
      <c r="C45" s="32"/>
    </row>
    <row r="46" spans="1:6" ht="15.75" thickBot="1" x14ac:dyDescent="0.3">
      <c r="A46" s="3" t="s">
        <v>28</v>
      </c>
      <c r="B46" s="9"/>
      <c r="C46" s="32"/>
      <c r="F46" s="8">
        <f t="shared" si="0"/>
        <v>0</v>
      </c>
    </row>
    <row r="47" spans="1:6" ht="15.75" thickBot="1" x14ac:dyDescent="0.3">
      <c r="A47" s="3" t="s">
        <v>19</v>
      </c>
      <c r="B47" s="9"/>
      <c r="C47" s="32"/>
    </row>
    <row r="48" spans="1:6" x14ac:dyDescent="0.25">
      <c r="E48" s="8" t="s">
        <v>41</v>
      </c>
      <c r="F48" s="8">
        <f>SUM(F3:F47)</f>
        <v>2077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topLeftCell="A55" workbookViewId="0">
      <selection activeCell="C62" sqref="C62"/>
    </sheetView>
  </sheetViews>
  <sheetFormatPr defaultRowHeight="15" x14ac:dyDescent="0.25"/>
  <cols>
    <col min="1" max="1" width="77.28515625" customWidth="1"/>
    <col min="2" max="2" width="25" customWidth="1"/>
    <col min="3" max="3" width="25" style="35" customWidth="1"/>
    <col min="4" max="4" width="23.140625" style="35" customWidth="1"/>
    <col min="5" max="5" width="16.85546875" style="35" customWidth="1"/>
    <col min="6" max="6" width="9.140625" style="35"/>
    <col min="7" max="14" width="9.140625" style="13"/>
  </cols>
  <sheetData>
    <row r="1" spans="1:14" x14ac:dyDescent="0.25">
      <c r="C1" s="35" t="s">
        <v>45</v>
      </c>
      <c r="D1" s="35" t="s">
        <v>2</v>
      </c>
      <c r="E1" s="35" t="s">
        <v>3</v>
      </c>
      <c r="F1" s="35" t="s">
        <v>84</v>
      </c>
    </row>
    <row r="2" spans="1:14" ht="15.75" thickBot="1" x14ac:dyDescent="0.3"/>
    <row r="3" spans="1:14" ht="15.75" thickBot="1" x14ac:dyDescent="0.3">
      <c r="A3" s="14" t="s">
        <v>47</v>
      </c>
      <c r="B3" s="15" t="s">
        <v>1</v>
      </c>
      <c r="C3" s="34"/>
    </row>
    <row r="4" spans="1:14" ht="15.75" thickBot="1" x14ac:dyDescent="0.3">
      <c r="A4" s="2" t="s">
        <v>50</v>
      </c>
      <c r="B4" s="6" t="s">
        <v>13</v>
      </c>
      <c r="C4" s="35">
        <v>0</v>
      </c>
      <c r="D4" s="34">
        <v>1</v>
      </c>
      <c r="E4" s="35">
        <v>1</v>
      </c>
      <c r="F4" s="35">
        <f>D4*E4</f>
        <v>1</v>
      </c>
    </row>
    <row r="5" spans="1:14" ht="15.75" thickBot="1" x14ac:dyDescent="0.3">
      <c r="A5" s="2" t="s">
        <v>51</v>
      </c>
      <c r="B5" s="6" t="s">
        <v>15</v>
      </c>
      <c r="D5" s="34">
        <v>16</v>
      </c>
      <c r="E5" s="35">
        <v>1</v>
      </c>
      <c r="F5" s="35">
        <f t="shared" ref="F5:F68" si="0">D5*E5</f>
        <v>16</v>
      </c>
    </row>
    <row r="6" spans="1:14" ht="15.75" thickBot="1" x14ac:dyDescent="0.3">
      <c r="A6" s="2" t="s">
        <v>52</v>
      </c>
      <c r="B6" s="6" t="s">
        <v>13</v>
      </c>
      <c r="C6" s="35">
        <v>1</v>
      </c>
      <c r="D6" s="34">
        <v>1</v>
      </c>
      <c r="E6" s="35">
        <v>1</v>
      </c>
      <c r="F6" s="35">
        <f t="shared" si="0"/>
        <v>1</v>
      </c>
    </row>
    <row r="7" spans="1:14" ht="15.75" thickBot="1" x14ac:dyDescent="0.3">
      <c r="A7" s="5" t="s">
        <v>53</v>
      </c>
      <c r="B7" s="6"/>
      <c r="C7" s="34"/>
    </row>
    <row r="8" spans="1:14" ht="15.75" thickBot="1" x14ac:dyDescent="0.3">
      <c r="A8" s="7" t="s">
        <v>54</v>
      </c>
      <c r="B8" s="6" t="s">
        <v>13</v>
      </c>
      <c r="C8" s="34"/>
      <c r="D8" s="34">
        <v>1</v>
      </c>
      <c r="E8" s="35">
        <v>16</v>
      </c>
      <c r="F8" s="35">
        <f t="shared" si="0"/>
        <v>16</v>
      </c>
    </row>
    <row r="9" spans="1:14" s="12" customFormat="1" ht="15.75" thickBot="1" x14ac:dyDescent="0.3">
      <c r="A9" s="5" t="s">
        <v>55</v>
      </c>
      <c r="B9" s="6"/>
      <c r="C9" s="36">
        <f>Parameters!C23</f>
        <v>2</v>
      </c>
      <c r="D9" s="35"/>
      <c r="E9" s="35"/>
      <c r="F9" s="35"/>
      <c r="G9" s="13"/>
      <c r="H9" s="13"/>
      <c r="I9" s="13"/>
      <c r="J9" s="13"/>
      <c r="K9" s="13"/>
      <c r="L9" s="13"/>
      <c r="M9" s="13"/>
      <c r="N9" s="13"/>
    </row>
    <row r="10" spans="1:14" ht="15.75" thickBot="1" x14ac:dyDescent="0.3">
      <c r="A10" s="5" t="s">
        <v>33</v>
      </c>
      <c r="B10" s="6"/>
      <c r="C10" s="34"/>
    </row>
    <row r="11" spans="1:14" ht="15.75" thickBot="1" x14ac:dyDescent="0.3">
      <c r="A11" s="5" t="s">
        <v>56</v>
      </c>
      <c r="B11" s="6"/>
      <c r="C11" s="34">
        <f>C9-C6</f>
        <v>1</v>
      </c>
    </row>
    <row r="12" spans="1:14" s="12" customFormat="1" ht="15.75" thickBot="1" x14ac:dyDescent="0.3">
      <c r="A12" s="7" t="s">
        <v>57</v>
      </c>
      <c r="B12" s="6" t="s">
        <v>11</v>
      </c>
      <c r="C12" s="34"/>
      <c r="D12" s="35">
        <v>3</v>
      </c>
      <c r="E12" s="35">
        <f>C11</f>
        <v>1</v>
      </c>
      <c r="F12" s="35">
        <f t="shared" si="0"/>
        <v>3</v>
      </c>
      <c r="G12" s="13"/>
      <c r="H12" s="13"/>
      <c r="I12" s="13"/>
      <c r="J12" s="13"/>
      <c r="K12" s="13"/>
      <c r="L12" s="13"/>
      <c r="M12" s="13"/>
      <c r="N12" s="13"/>
    </row>
    <row r="13" spans="1:14" s="12" customFormat="1" ht="15.75" thickBot="1" x14ac:dyDescent="0.3">
      <c r="A13" s="7" t="s">
        <v>58</v>
      </c>
      <c r="B13" s="6" t="s">
        <v>13</v>
      </c>
      <c r="C13" s="34">
        <v>1</v>
      </c>
      <c r="D13" s="35">
        <v>1</v>
      </c>
      <c r="E13" s="35">
        <v>1</v>
      </c>
      <c r="F13" s="35">
        <f t="shared" si="0"/>
        <v>1</v>
      </c>
      <c r="G13" s="13"/>
      <c r="H13" s="13"/>
      <c r="I13" s="13"/>
      <c r="J13" s="13"/>
      <c r="K13" s="13"/>
      <c r="L13" s="13"/>
      <c r="M13" s="13"/>
      <c r="N13" s="13"/>
    </row>
    <row r="14" spans="1:14" s="12" customFormat="1" ht="15.75" thickBot="1" x14ac:dyDescent="0.3">
      <c r="A14" s="5" t="s">
        <v>59</v>
      </c>
      <c r="B14" s="6"/>
      <c r="C14" s="34">
        <f>VPS!C5</f>
        <v>2</v>
      </c>
      <c r="D14" s="35"/>
      <c r="E14" s="35"/>
      <c r="F14" s="35"/>
      <c r="G14" s="13"/>
      <c r="H14" s="13"/>
      <c r="I14" s="13"/>
      <c r="J14" s="13"/>
      <c r="K14" s="13"/>
      <c r="L14" s="13"/>
      <c r="M14" s="13"/>
      <c r="N14" s="13"/>
    </row>
    <row r="15" spans="1:14" ht="15.75" thickBot="1" x14ac:dyDescent="0.3">
      <c r="A15" s="5" t="s">
        <v>60</v>
      </c>
      <c r="B15" s="6"/>
      <c r="C15" s="34">
        <f>C13</f>
        <v>1</v>
      </c>
    </row>
    <row r="16" spans="1:14" ht="15.75" thickBot="1" x14ac:dyDescent="0.3">
      <c r="A16" s="7" t="s">
        <v>61</v>
      </c>
      <c r="B16" s="6" t="s">
        <v>9</v>
      </c>
      <c r="C16" s="34"/>
      <c r="D16" s="35">
        <v>6</v>
      </c>
      <c r="E16" s="35">
        <f>C14*C15</f>
        <v>2</v>
      </c>
      <c r="F16" s="35">
        <f t="shared" si="0"/>
        <v>12</v>
      </c>
    </row>
    <row r="17" spans="1:14" s="12" customFormat="1" ht="15.75" thickBot="1" x14ac:dyDescent="0.3">
      <c r="A17" s="5" t="s">
        <v>62</v>
      </c>
      <c r="B17" s="6"/>
      <c r="C17" s="34">
        <f>1-C6</f>
        <v>0</v>
      </c>
      <c r="D17" s="35"/>
      <c r="E17" s="35"/>
      <c r="F17" s="35"/>
      <c r="G17" s="13"/>
      <c r="H17" s="13"/>
      <c r="I17" s="13"/>
      <c r="J17" s="13"/>
      <c r="K17" s="13"/>
      <c r="L17" s="13"/>
      <c r="M17" s="13"/>
      <c r="N17" s="13"/>
    </row>
    <row r="18" spans="1:14" ht="15.75" thickBot="1" x14ac:dyDescent="0.3">
      <c r="A18" s="5" t="s">
        <v>63</v>
      </c>
      <c r="B18" s="6"/>
      <c r="C18" s="35">
        <f>C9</f>
        <v>2</v>
      </c>
    </row>
    <row r="19" spans="1:14" s="13" customFormat="1" ht="15.75" thickBot="1" x14ac:dyDescent="0.3">
      <c r="A19" s="25" t="s">
        <v>64</v>
      </c>
      <c r="B19" s="23" t="s">
        <v>48</v>
      </c>
      <c r="C19" s="35"/>
      <c r="D19" s="35">
        <f>CEILING(LOG(C9)/LOG(2),1)</f>
        <v>1</v>
      </c>
      <c r="E19" s="35">
        <f>C18*C17</f>
        <v>0</v>
      </c>
      <c r="F19" s="35">
        <f t="shared" si="0"/>
        <v>0</v>
      </c>
    </row>
    <row r="20" spans="1:14" ht="15.75" thickBot="1" x14ac:dyDescent="0.3">
      <c r="A20" s="5" t="s">
        <v>33</v>
      </c>
      <c r="B20" s="6"/>
      <c r="C20" s="34"/>
    </row>
    <row r="21" spans="1:14" ht="15.75" thickBot="1" x14ac:dyDescent="0.3">
      <c r="A21" s="5" t="s">
        <v>65</v>
      </c>
      <c r="B21" s="6"/>
      <c r="C21" s="34">
        <f>IF( Parameters!C27 &gt; 1, 1, 0)</f>
        <v>0</v>
      </c>
      <c r="H21" s="13" t="s">
        <v>85</v>
      </c>
    </row>
    <row r="22" spans="1:14" ht="15.75" thickBot="1" x14ac:dyDescent="0.3">
      <c r="A22" s="7" t="s">
        <v>66</v>
      </c>
      <c r="B22" s="6" t="s">
        <v>5</v>
      </c>
      <c r="C22" s="35">
        <f>Parameters!C28</f>
        <v>2</v>
      </c>
      <c r="D22" s="35">
        <v>4</v>
      </c>
      <c r="E22" s="35">
        <f>1*C21</f>
        <v>0</v>
      </c>
      <c r="F22" s="35">
        <f t="shared" si="0"/>
        <v>0</v>
      </c>
    </row>
    <row r="23" spans="1:14" ht="15.75" thickBot="1" x14ac:dyDescent="0.3">
      <c r="A23" s="3" t="s">
        <v>67</v>
      </c>
      <c r="B23" s="6"/>
      <c r="C23" s="34">
        <f>Parameters!C27</f>
        <v>0</v>
      </c>
    </row>
    <row r="24" spans="1:14" ht="15.75" thickBot="1" x14ac:dyDescent="0.3">
      <c r="A24" s="2" t="s">
        <v>68</v>
      </c>
      <c r="B24" s="6" t="s">
        <v>48</v>
      </c>
      <c r="C24" s="34"/>
      <c r="D24" s="35">
        <f>C22+1</f>
        <v>3</v>
      </c>
      <c r="E24" s="35">
        <f>C23</f>
        <v>0</v>
      </c>
      <c r="F24" s="35">
        <f t="shared" si="0"/>
        <v>0</v>
      </c>
    </row>
    <row r="25" spans="1:14" ht="15.75" thickBot="1" x14ac:dyDescent="0.3">
      <c r="A25" s="5" t="s">
        <v>69</v>
      </c>
      <c r="B25" s="6"/>
      <c r="C25" s="34">
        <f>VPS!C5</f>
        <v>2</v>
      </c>
    </row>
    <row r="26" spans="1:14" ht="15.75" thickBot="1" x14ac:dyDescent="0.3">
      <c r="A26" s="5" t="s">
        <v>70</v>
      </c>
      <c r="B26" s="6"/>
    </row>
    <row r="27" spans="1:14" s="12" customFormat="1" ht="15.75" thickBot="1" x14ac:dyDescent="0.3">
      <c r="A27" s="7" t="s">
        <v>71</v>
      </c>
      <c r="B27" s="6" t="s">
        <v>13</v>
      </c>
      <c r="C27" s="34">
        <f>Parameters!C32</f>
        <v>1</v>
      </c>
      <c r="D27" s="35">
        <v>1</v>
      </c>
      <c r="E27" s="35">
        <f>C25*(C25+1)/2</f>
        <v>3</v>
      </c>
      <c r="F27" s="35">
        <f t="shared" si="0"/>
        <v>3</v>
      </c>
      <c r="G27" s="13"/>
      <c r="H27" s="13"/>
      <c r="I27" s="13"/>
      <c r="J27" s="13"/>
      <c r="K27" s="13"/>
      <c r="L27" s="13"/>
      <c r="M27" s="13"/>
      <c r="N27" s="13"/>
    </row>
    <row r="28" spans="1:14" s="12" customFormat="1" ht="15.75" thickBot="1" x14ac:dyDescent="0.3">
      <c r="A28" s="7" t="s">
        <v>72</v>
      </c>
      <c r="B28" s="6" t="s">
        <v>13</v>
      </c>
      <c r="C28" s="35">
        <f>Parameters!C19</f>
        <v>0</v>
      </c>
      <c r="D28" s="35">
        <v>1</v>
      </c>
      <c r="E28" s="35">
        <v>1</v>
      </c>
      <c r="F28" s="35">
        <f t="shared" si="0"/>
        <v>1</v>
      </c>
      <c r="G28" s="13"/>
      <c r="H28" s="13"/>
      <c r="I28" s="13"/>
      <c r="J28" s="13"/>
      <c r="K28" s="13"/>
      <c r="L28" s="13"/>
      <c r="M28" s="13"/>
      <c r="N28" s="13"/>
    </row>
    <row r="29" spans="1:14" ht="15.75" thickBot="1" x14ac:dyDescent="0.3">
      <c r="A29" s="5" t="s">
        <v>73</v>
      </c>
      <c r="B29" s="6"/>
      <c r="C29" s="34">
        <f>C28</f>
        <v>0</v>
      </c>
    </row>
    <row r="30" spans="1:14" s="12" customFormat="1" ht="15.75" thickBot="1" x14ac:dyDescent="0.3">
      <c r="A30" s="5" t="s">
        <v>74</v>
      </c>
      <c r="B30" s="6"/>
      <c r="C30" s="34">
        <f>VPS!C5</f>
        <v>2</v>
      </c>
      <c r="D30" s="35"/>
      <c r="E30" s="35"/>
      <c r="F30" s="35"/>
      <c r="G30" s="13"/>
      <c r="H30" s="13"/>
      <c r="I30" s="13"/>
      <c r="J30" s="13"/>
      <c r="K30" s="13"/>
      <c r="L30" s="13"/>
      <c r="M30" s="13"/>
      <c r="N30" s="13"/>
    </row>
    <row r="31" spans="1:14" ht="15.75" thickBot="1" x14ac:dyDescent="0.3">
      <c r="A31" s="7" t="s">
        <v>75</v>
      </c>
      <c r="B31" s="6" t="s">
        <v>11</v>
      </c>
      <c r="C31" s="34"/>
      <c r="D31" s="35">
        <v>3</v>
      </c>
      <c r="E31" s="35">
        <f>C29*C30</f>
        <v>0</v>
      </c>
      <c r="F31" s="35">
        <f t="shared" si="0"/>
        <v>0</v>
      </c>
    </row>
    <row r="32" spans="1:14" s="12" customFormat="1" ht="15.75" thickBot="1" x14ac:dyDescent="0.3">
      <c r="A32" s="7" t="s">
        <v>76</v>
      </c>
      <c r="B32" s="6" t="s">
        <v>13</v>
      </c>
      <c r="C32" s="34"/>
      <c r="D32" s="35">
        <v>1</v>
      </c>
      <c r="E32" s="35">
        <v>1</v>
      </c>
      <c r="F32" s="35">
        <f t="shared" si="0"/>
        <v>1</v>
      </c>
      <c r="G32" s="13"/>
      <c r="H32" s="13"/>
      <c r="I32" s="13"/>
      <c r="J32" s="13"/>
      <c r="K32" s="13"/>
      <c r="L32" s="13"/>
      <c r="M32" s="13"/>
      <c r="N32" s="13"/>
    </row>
    <row r="33" spans="1:8" customFormat="1" ht="15.75" thickBot="1" x14ac:dyDescent="0.3">
      <c r="A33" s="7" t="s">
        <v>77</v>
      </c>
      <c r="B33" s="6" t="s">
        <v>49</v>
      </c>
      <c r="C33" s="34">
        <f>VPS!C17</f>
        <v>2</v>
      </c>
      <c r="D33" s="35">
        <v>10</v>
      </c>
      <c r="E33" s="35">
        <v>1</v>
      </c>
      <c r="F33" s="35">
        <f t="shared" si="0"/>
        <v>10</v>
      </c>
      <c r="G33" s="13"/>
    </row>
    <row r="34" spans="1:8" customFormat="1" ht="15.75" thickBot="1" x14ac:dyDescent="0.3">
      <c r="A34" s="7" t="s">
        <v>78</v>
      </c>
      <c r="B34" s="6" t="s">
        <v>9</v>
      </c>
      <c r="C34" s="36">
        <f>Parameters!C20</f>
        <v>2</v>
      </c>
      <c r="D34" s="35">
        <v>6</v>
      </c>
      <c r="E34" s="35">
        <v>1</v>
      </c>
      <c r="F34" s="35">
        <f t="shared" si="0"/>
        <v>6</v>
      </c>
      <c r="G34" s="13"/>
    </row>
    <row r="35" spans="1:8" customFormat="1" ht="15.75" thickBot="1" x14ac:dyDescent="0.3">
      <c r="A35" s="5" t="s">
        <v>79</v>
      </c>
      <c r="B35" s="6"/>
      <c r="C35" s="34">
        <f>C34</f>
        <v>2</v>
      </c>
      <c r="D35" s="35"/>
      <c r="E35" s="35"/>
      <c r="F35" s="35"/>
      <c r="G35" s="13"/>
    </row>
    <row r="36" spans="1:8" customFormat="1" ht="15.75" thickBot="1" x14ac:dyDescent="0.3">
      <c r="A36" s="7" t="s">
        <v>80</v>
      </c>
      <c r="B36" s="6" t="s">
        <v>13</v>
      </c>
      <c r="C36" s="35">
        <f>Parameters!C21</f>
        <v>1</v>
      </c>
      <c r="D36" s="35">
        <v>1</v>
      </c>
      <c r="E36" s="35">
        <f>C35</f>
        <v>2</v>
      </c>
      <c r="F36" s="35">
        <f t="shared" si="0"/>
        <v>2</v>
      </c>
      <c r="G36" s="13"/>
    </row>
    <row r="37" spans="1:8" customFormat="1" ht="15.75" thickBot="1" x14ac:dyDescent="0.3">
      <c r="A37" s="5" t="s">
        <v>81</v>
      </c>
      <c r="B37" s="6"/>
      <c r="C37" s="34">
        <f>1-C36</f>
        <v>0</v>
      </c>
      <c r="D37" s="35"/>
      <c r="E37" s="35"/>
      <c r="F37" s="35"/>
      <c r="G37" s="13"/>
    </row>
    <row r="38" spans="1:8" customFormat="1" ht="15.75" thickBot="1" x14ac:dyDescent="0.3">
      <c r="A38" s="7" t="s">
        <v>82</v>
      </c>
      <c r="B38" s="6" t="s">
        <v>9</v>
      </c>
      <c r="C38" s="34"/>
      <c r="D38" s="35">
        <v>6</v>
      </c>
      <c r="E38" s="35">
        <f>C37</f>
        <v>0</v>
      </c>
      <c r="F38" s="35">
        <f t="shared" si="0"/>
        <v>0</v>
      </c>
      <c r="G38" s="13"/>
    </row>
    <row r="39" spans="1:8" customFormat="1" ht="15.75" thickBot="1" x14ac:dyDescent="0.3">
      <c r="A39" s="3" t="s">
        <v>83</v>
      </c>
      <c r="B39" s="6"/>
      <c r="C39" s="34"/>
      <c r="D39" s="35">
        <f>profile_tier_level!F41</f>
        <v>400</v>
      </c>
      <c r="E39" s="35">
        <f>C35</f>
        <v>2</v>
      </c>
      <c r="F39" s="35">
        <f t="shared" si="0"/>
        <v>800</v>
      </c>
      <c r="G39" s="13"/>
    </row>
    <row r="40" spans="1:8" customFormat="1" ht="15.75" thickBot="1" x14ac:dyDescent="0.3">
      <c r="A40" s="3" t="s">
        <v>33</v>
      </c>
      <c r="B40" s="6"/>
      <c r="C40" s="34"/>
      <c r="D40" s="35"/>
      <c r="E40" s="35"/>
      <c r="F40" s="35"/>
      <c r="G40" s="13"/>
    </row>
    <row r="41" spans="1:8" customFormat="1" ht="15.75" thickBot="1" x14ac:dyDescent="0.3">
      <c r="A41" s="5" t="s">
        <v>86</v>
      </c>
      <c r="B41" s="6"/>
      <c r="C41" s="34">
        <f>VPS!C17+1</f>
        <v>3</v>
      </c>
      <c r="D41" s="35"/>
      <c r="E41" s="35"/>
      <c r="F41" s="35"/>
      <c r="G41" s="13"/>
    </row>
    <row r="42" spans="1:8" customFormat="1" ht="15.75" thickBot="1" x14ac:dyDescent="0.3">
      <c r="A42" s="7" t="s">
        <v>87</v>
      </c>
      <c r="B42" s="6" t="s">
        <v>13</v>
      </c>
      <c r="C42" s="34">
        <f>Parameters!C29</f>
        <v>0</v>
      </c>
      <c r="D42" s="35">
        <v>1</v>
      </c>
      <c r="E42" s="35">
        <v>1</v>
      </c>
      <c r="F42" s="35">
        <f t="shared" si="0"/>
        <v>1</v>
      </c>
      <c r="G42" s="13"/>
    </row>
    <row r="43" spans="1:8" customFormat="1" ht="15.75" thickBot="1" x14ac:dyDescent="0.3">
      <c r="A43" s="5" t="s">
        <v>88</v>
      </c>
      <c r="B43" s="6"/>
      <c r="C43" s="34">
        <v>0</v>
      </c>
      <c r="D43" s="35"/>
      <c r="E43" s="35"/>
      <c r="F43" s="35"/>
      <c r="G43" s="13"/>
    </row>
    <row r="44" spans="1:8" customFormat="1" ht="15.75" thickBot="1" x14ac:dyDescent="0.3">
      <c r="A44" s="7" t="s">
        <v>121</v>
      </c>
      <c r="B44" s="6" t="s">
        <v>49</v>
      </c>
      <c r="C44" s="36">
        <f>Parameters!C30</f>
        <v>0</v>
      </c>
      <c r="D44" s="35">
        <v>10</v>
      </c>
      <c r="E44" s="35">
        <f>C43*1</f>
        <v>0</v>
      </c>
      <c r="F44" s="35">
        <f t="shared" si="0"/>
        <v>0</v>
      </c>
      <c r="G44" s="13"/>
    </row>
    <row r="45" spans="1:8" customFormat="1" ht="15.75" thickBot="1" x14ac:dyDescent="0.3">
      <c r="A45" s="5" t="s">
        <v>89</v>
      </c>
      <c r="B45" s="6"/>
      <c r="C45" s="34">
        <f>C41+C44</f>
        <v>3</v>
      </c>
      <c r="D45" s="35"/>
      <c r="E45" s="35"/>
      <c r="F45" s="35"/>
      <c r="G45" s="13"/>
    </row>
    <row r="46" spans="1:8" customFormat="1" ht="15.75" thickBot="1" x14ac:dyDescent="0.3">
      <c r="A46" s="5" t="s">
        <v>33</v>
      </c>
      <c r="B46" s="6"/>
      <c r="C46" s="34"/>
      <c r="D46" s="35"/>
      <c r="E46" s="35"/>
      <c r="F46" s="35"/>
      <c r="G46" s="13"/>
    </row>
    <row r="47" spans="1:8" customFormat="1" ht="15.75" thickBot="1" x14ac:dyDescent="0.3">
      <c r="A47" s="5" t="s">
        <v>90</v>
      </c>
      <c r="B47" s="6"/>
      <c r="C47" s="34">
        <f>IF(C45&gt;1,1,0)</f>
        <v>1</v>
      </c>
      <c r="D47" s="35"/>
      <c r="E47" s="35"/>
      <c r="F47" s="35"/>
      <c r="G47" s="13"/>
    </row>
    <row r="48" spans="1:8" customFormat="1" ht="15.75" thickBot="1" x14ac:dyDescent="0.3">
      <c r="A48" s="7" t="s">
        <v>92</v>
      </c>
      <c r="B48" s="6" t="s">
        <v>13</v>
      </c>
      <c r="C48" s="35"/>
      <c r="D48" s="35">
        <v>1</v>
      </c>
      <c r="E48" s="35">
        <f>C47</f>
        <v>1</v>
      </c>
      <c r="F48" s="35">
        <f t="shared" si="0"/>
        <v>1</v>
      </c>
      <c r="G48" s="13"/>
      <c r="H48" s="13" t="s">
        <v>216</v>
      </c>
    </row>
    <row r="49" spans="1:8" customFormat="1" ht="15.75" thickBot="1" x14ac:dyDescent="0.3">
      <c r="A49" s="3" t="s">
        <v>91</v>
      </c>
      <c r="B49" s="6"/>
      <c r="C49" s="35">
        <f>C45-1</f>
        <v>2</v>
      </c>
      <c r="D49" s="35"/>
      <c r="E49" s="35"/>
      <c r="F49" s="35"/>
      <c r="G49" s="13"/>
    </row>
    <row r="50" spans="1:8" customFormat="1" ht="15.75" thickBot="1" x14ac:dyDescent="0.3">
      <c r="A50" s="3" t="s">
        <v>93</v>
      </c>
      <c r="B50" s="6"/>
      <c r="C50" s="35"/>
      <c r="D50" s="35"/>
      <c r="E50" s="35"/>
      <c r="F50" s="35"/>
      <c r="G50" s="13"/>
    </row>
    <row r="51" spans="1:8" customFormat="1" ht="15.75" thickBot="1" x14ac:dyDescent="0.3">
      <c r="A51" s="2" t="s">
        <v>94</v>
      </c>
      <c r="B51" s="6" t="s">
        <v>48</v>
      </c>
      <c r="C51" s="35"/>
      <c r="D51" s="35">
        <f>CEILING(LOG(C33)/LOG(2),1)</f>
        <v>1</v>
      </c>
      <c r="E51" s="35">
        <f>C53*(C49-C33)</f>
        <v>0</v>
      </c>
      <c r="F51" s="35">
        <f t="shared" si="0"/>
        <v>0</v>
      </c>
      <c r="G51" s="13"/>
    </row>
    <row r="52" spans="1:8" customFormat="1" ht="15.75" thickBot="1" x14ac:dyDescent="0.3">
      <c r="A52" s="3" t="s">
        <v>95</v>
      </c>
      <c r="B52" s="6"/>
      <c r="C52" s="35"/>
      <c r="D52" s="35"/>
      <c r="E52" s="35"/>
      <c r="F52" s="35"/>
      <c r="G52" s="13"/>
    </row>
    <row r="53" spans="1:8" customFormat="1" ht="15.75" thickBot="1" x14ac:dyDescent="0.3">
      <c r="A53" s="3" t="s">
        <v>96</v>
      </c>
      <c r="B53" s="6"/>
      <c r="C53" s="35">
        <f>Parameters!C31</f>
        <v>2</v>
      </c>
      <c r="D53" s="35"/>
      <c r="E53" s="35"/>
      <c r="F53" s="35"/>
      <c r="G53" s="13"/>
    </row>
    <row r="54" spans="1:8" customFormat="1" ht="15.75" thickBot="1" x14ac:dyDescent="0.3">
      <c r="A54" s="2" t="s">
        <v>97</v>
      </c>
      <c r="B54" s="6" t="s">
        <v>13</v>
      </c>
      <c r="C54" s="35"/>
      <c r="D54" s="35">
        <v>1</v>
      </c>
      <c r="E54" s="35">
        <f>C53*(C49-C33)</f>
        <v>0</v>
      </c>
      <c r="F54" s="35">
        <f t="shared" si="0"/>
        <v>0</v>
      </c>
      <c r="G54" s="13"/>
    </row>
    <row r="55" spans="1:8" customFormat="1" ht="15.75" thickBot="1" x14ac:dyDescent="0.3">
      <c r="A55" s="5" t="s">
        <v>98</v>
      </c>
      <c r="B55" s="6"/>
      <c r="C55" s="35"/>
      <c r="D55" s="35"/>
      <c r="E55" s="35"/>
      <c r="F55" s="35"/>
      <c r="G55" s="13"/>
    </row>
    <row r="56" spans="1:8" customFormat="1" ht="15.75" thickBot="1" x14ac:dyDescent="0.3">
      <c r="A56" s="7" t="s">
        <v>99</v>
      </c>
      <c r="B56" s="6" t="s">
        <v>48</v>
      </c>
      <c r="C56" s="35"/>
      <c r="D56" s="35">
        <f>CEILING(LOG(C34+1)/LOG(2),1)</f>
        <v>2</v>
      </c>
      <c r="E56" s="35">
        <f>C49</f>
        <v>2</v>
      </c>
      <c r="F56" s="35">
        <f t="shared" si="0"/>
        <v>4</v>
      </c>
      <c r="G56" s="13"/>
    </row>
    <row r="57" spans="1:8" customFormat="1" ht="15.75" thickBot="1" x14ac:dyDescent="0.3">
      <c r="A57" s="5" t="s">
        <v>33</v>
      </c>
      <c r="B57" s="6"/>
      <c r="C57" s="35"/>
      <c r="D57" s="35"/>
      <c r="E57" s="35"/>
      <c r="F57" s="35"/>
      <c r="G57" s="13"/>
    </row>
    <row r="58" spans="1:8" customFormat="1" ht="15.75" thickBot="1" x14ac:dyDescent="0.3">
      <c r="A58" s="7" t="s">
        <v>100</v>
      </c>
      <c r="B58" s="6" t="s">
        <v>13</v>
      </c>
      <c r="C58" s="35">
        <v>0</v>
      </c>
      <c r="D58" s="35"/>
      <c r="E58" s="35"/>
      <c r="F58" s="35">
        <f t="shared" si="0"/>
        <v>0</v>
      </c>
      <c r="G58" s="13"/>
      <c r="H58" s="13" t="s">
        <v>122</v>
      </c>
    </row>
    <row r="59" spans="1:8" customFormat="1" ht="15.75" thickBot="1" x14ac:dyDescent="0.3">
      <c r="A59" s="5" t="s">
        <v>101</v>
      </c>
      <c r="B59" s="6"/>
      <c r="C59" s="35"/>
      <c r="D59" s="35"/>
      <c r="E59" s="35"/>
      <c r="F59" s="35"/>
      <c r="G59" s="13"/>
    </row>
    <row r="60" spans="1:8" customFormat="1" ht="15.75" thickBot="1" x14ac:dyDescent="0.3">
      <c r="A60" s="7" t="s">
        <v>102</v>
      </c>
      <c r="B60" s="6" t="s">
        <v>5</v>
      </c>
      <c r="C60" s="35"/>
      <c r="D60" s="35">
        <v>4</v>
      </c>
      <c r="E60" s="35">
        <f>1*C58</f>
        <v>0</v>
      </c>
      <c r="F60" s="35">
        <f t="shared" si="0"/>
        <v>0</v>
      </c>
      <c r="G60" s="13"/>
    </row>
    <row r="61" spans="1:8" customFormat="1" ht="15.75" thickBot="1" x14ac:dyDescent="0.3">
      <c r="A61" s="5" t="s">
        <v>103</v>
      </c>
      <c r="B61" s="6"/>
      <c r="C61" s="35">
        <f>VPS!C5+1</f>
        <v>3</v>
      </c>
      <c r="D61" s="35"/>
      <c r="E61" s="35"/>
      <c r="F61" s="35"/>
      <c r="G61" s="13"/>
      <c r="H61" t="s">
        <v>233</v>
      </c>
    </row>
    <row r="62" spans="1:8" customFormat="1" ht="15.75" thickBot="1" x14ac:dyDescent="0.3">
      <c r="A62" s="5" t="s">
        <v>104</v>
      </c>
      <c r="B62" s="6"/>
      <c r="C62" s="35"/>
      <c r="D62" s="35">
        <v>42</v>
      </c>
      <c r="E62" s="35">
        <f>C61</f>
        <v>3</v>
      </c>
      <c r="F62" s="35">
        <f t="shared" si="0"/>
        <v>126</v>
      </c>
      <c r="G62" s="13"/>
    </row>
    <row r="63" spans="1:8" customFormat="1" ht="15.75" thickBot="1" x14ac:dyDescent="0.3">
      <c r="A63" s="5" t="s">
        <v>105</v>
      </c>
      <c r="B63" s="6"/>
      <c r="C63" s="35">
        <v>0</v>
      </c>
      <c r="D63" s="35"/>
      <c r="E63" s="35"/>
      <c r="F63" s="35"/>
      <c r="G63" s="13"/>
    </row>
    <row r="64" spans="1:8" customFormat="1" ht="15.75" thickBot="1" x14ac:dyDescent="0.3">
      <c r="A64" s="5" t="s">
        <v>106</v>
      </c>
      <c r="B64" s="6"/>
      <c r="C64" s="35">
        <f>VPS!C5</f>
        <v>2</v>
      </c>
      <c r="D64" s="35"/>
      <c r="E64" s="35"/>
      <c r="F64" s="35"/>
      <c r="G64" s="13"/>
    </row>
    <row r="65" spans="1:8" customFormat="1" ht="15.75" thickBot="1" x14ac:dyDescent="0.3">
      <c r="A65" s="5" t="s">
        <v>107</v>
      </c>
      <c r="B65" s="6"/>
      <c r="C65" s="35"/>
      <c r="D65" s="35"/>
      <c r="E65" s="35"/>
      <c r="F65" s="35"/>
      <c r="G65" s="13"/>
    </row>
    <row r="66" spans="1:8" customFormat="1" ht="15.75" thickBot="1" x14ac:dyDescent="0.3">
      <c r="A66" s="7" t="s">
        <v>108</v>
      </c>
      <c r="B66" s="6" t="s">
        <v>5</v>
      </c>
      <c r="C66" s="35"/>
      <c r="D66" s="35">
        <v>4</v>
      </c>
      <c r="E66" s="35">
        <f>C63*C64</f>
        <v>0</v>
      </c>
      <c r="F66" s="35">
        <f t="shared" si="0"/>
        <v>0</v>
      </c>
      <c r="G66" s="13"/>
    </row>
    <row r="67" spans="1:8" customFormat="1" ht="15.75" thickBot="1" x14ac:dyDescent="0.3">
      <c r="A67" s="7" t="s">
        <v>109</v>
      </c>
      <c r="B67" s="6" t="s">
        <v>13</v>
      </c>
      <c r="C67" s="35"/>
      <c r="D67" s="35">
        <v>1</v>
      </c>
      <c r="E67" s="35">
        <v>1</v>
      </c>
      <c r="F67" s="35">
        <f t="shared" si="0"/>
        <v>1</v>
      </c>
      <c r="G67" s="13"/>
    </row>
    <row r="68" spans="1:8" customFormat="1" ht="15.75" thickBot="1" x14ac:dyDescent="0.3">
      <c r="A68" s="7" t="s">
        <v>110</v>
      </c>
      <c r="B68" s="6" t="s">
        <v>13</v>
      </c>
      <c r="C68" s="35"/>
      <c r="D68" s="35">
        <v>1</v>
      </c>
      <c r="E68" s="35">
        <v>1</v>
      </c>
      <c r="F68" s="35">
        <f t="shared" si="0"/>
        <v>1</v>
      </c>
      <c r="G68" s="13"/>
    </row>
    <row r="69" spans="1:8" s="13" customFormat="1" ht="15.75" thickBot="1" x14ac:dyDescent="0.3">
      <c r="A69" s="25" t="s">
        <v>111</v>
      </c>
      <c r="B69" s="23" t="s">
        <v>18</v>
      </c>
      <c r="C69" s="35">
        <v>0</v>
      </c>
      <c r="D69" s="35">
        <f>2*FLOOR((LOG(C69+1)/LOG(2)),1) +1</f>
        <v>1</v>
      </c>
      <c r="E69" s="35">
        <v>1</v>
      </c>
      <c r="F69" s="35">
        <f t="shared" ref="F69:F79" si="1">D69*E69</f>
        <v>1</v>
      </c>
    </row>
    <row r="70" spans="1:8" customFormat="1" ht="15.75" thickBot="1" x14ac:dyDescent="0.3">
      <c r="A70" s="5" t="s">
        <v>69</v>
      </c>
      <c r="B70" s="6"/>
      <c r="C70" s="35">
        <f>VPS!C5</f>
        <v>2</v>
      </c>
      <c r="D70" s="35"/>
      <c r="E70" s="35"/>
      <c r="F70" s="35"/>
      <c r="G70" s="13"/>
    </row>
    <row r="71" spans="1:8" customFormat="1" ht="15.75" thickBot="1" x14ac:dyDescent="0.3">
      <c r="A71" s="5" t="s">
        <v>112</v>
      </c>
      <c r="B71" s="6"/>
      <c r="C71" s="35"/>
      <c r="D71" s="35"/>
      <c r="E71" s="35"/>
      <c r="F71" s="35"/>
      <c r="G71" s="13"/>
    </row>
    <row r="72" spans="1:8" customFormat="1" ht="15.75" thickBot="1" x14ac:dyDescent="0.3">
      <c r="A72" s="5" t="s">
        <v>113</v>
      </c>
      <c r="B72" s="6"/>
      <c r="C72" s="35">
        <f>C27</f>
        <v>1</v>
      </c>
      <c r="D72" s="35"/>
      <c r="E72" s="35"/>
      <c r="F72" s="35"/>
      <c r="G72" s="13"/>
    </row>
    <row r="73" spans="1:8" customFormat="1" ht="15.75" thickBot="1" x14ac:dyDescent="0.3">
      <c r="A73" s="7" t="s">
        <v>114</v>
      </c>
      <c r="B73" s="6" t="s">
        <v>48</v>
      </c>
      <c r="C73" s="35"/>
      <c r="D73" s="35">
        <v>1</v>
      </c>
      <c r="E73" s="35">
        <f>C70*(C70+1)/2*C72</f>
        <v>3</v>
      </c>
      <c r="F73" s="35">
        <f t="shared" si="1"/>
        <v>3</v>
      </c>
      <c r="G73" s="13"/>
    </row>
    <row r="74" spans="1:8" customFormat="1" ht="15.75" thickBot="1" x14ac:dyDescent="0.3">
      <c r="A74" s="7" t="s">
        <v>115</v>
      </c>
      <c r="B74" s="6" t="s">
        <v>13</v>
      </c>
      <c r="C74" s="35"/>
      <c r="D74" s="35">
        <v>1</v>
      </c>
      <c r="E74" s="35">
        <v>1</v>
      </c>
      <c r="F74" s="35">
        <f t="shared" si="1"/>
        <v>1</v>
      </c>
      <c r="G74" s="13"/>
    </row>
    <row r="75" spans="1:8" customFormat="1" ht="15.75" thickBot="1" x14ac:dyDescent="0.3">
      <c r="A75" s="16" t="s">
        <v>116</v>
      </c>
      <c r="B75" s="6" t="s">
        <v>13</v>
      </c>
      <c r="C75" s="38">
        <f>Parameters!C22</f>
        <v>0</v>
      </c>
      <c r="D75" s="35">
        <v>1</v>
      </c>
      <c r="E75" s="35">
        <v>1</v>
      </c>
      <c r="F75" s="35">
        <f t="shared" si="1"/>
        <v>1</v>
      </c>
      <c r="G75" s="13"/>
    </row>
    <row r="76" spans="1:8" customFormat="1" ht="15.75" thickBot="1" x14ac:dyDescent="0.3">
      <c r="A76" s="17" t="s">
        <v>117</v>
      </c>
      <c r="B76" s="6"/>
      <c r="C76" s="35">
        <f>C75</f>
        <v>0</v>
      </c>
      <c r="D76" s="35"/>
      <c r="E76" s="35"/>
      <c r="F76" s="35"/>
      <c r="G76" s="13"/>
    </row>
    <row r="77" spans="1:8" customFormat="1" ht="15.75" thickBot="1" x14ac:dyDescent="0.3">
      <c r="A77" s="17" t="s">
        <v>118</v>
      </c>
      <c r="B77" s="6"/>
      <c r="C77" s="35"/>
      <c r="D77" s="35"/>
      <c r="E77" s="35"/>
      <c r="F77" s="35"/>
      <c r="G77" s="13"/>
    </row>
    <row r="78" spans="1:8" customFormat="1" ht="15.75" thickBot="1" x14ac:dyDescent="0.3">
      <c r="A78" s="16" t="s">
        <v>119</v>
      </c>
      <c r="B78" s="6" t="s">
        <v>13</v>
      </c>
      <c r="C78" s="35"/>
      <c r="D78" s="35">
        <v>1</v>
      </c>
      <c r="E78" s="35">
        <f>1*C76</f>
        <v>0</v>
      </c>
      <c r="F78" s="35">
        <f t="shared" si="1"/>
        <v>0</v>
      </c>
      <c r="G78" s="13"/>
    </row>
    <row r="79" spans="1:8" customFormat="1" ht="15.75" thickBot="1" x14ac:dyDescent="0.3">
      <c r="A79" s="17" t="s">
        <v>120</v>
      </c>
      <c r="B79" s="6"/>
      <c r="C79" s="35"/>
      <c r="D79" s="40">
        <v>1000000</v>
      </c>
      <c r="E79" s="35">
        <f>C76</f>
        <v>0</v>
      </c>
      <c r="F79" s="35">
        <f t="shared" si="1"/>
        <v>0</v>
      </c>
      <c r="G79" s="13" t="s">
        <v>214</v>
      </c>
      <c r="H79" t="s">
        <v>215</v>
      </c>
    </row>
    <row r="80" spans="1:8" customFormat="1" ht="15.75" thickBot="1" x14ac:dyDescent="0.3">
      <c r="A80" s="17" t="s">
        <v>33</v>
      </c>
      <c r="B80" s="6"/>
      <c r="C80" s="35"/>
      <c r="D80" s="35"/>
      <c r="E80" s="35"/>
      <c r="F80" s="35"/>
      <c r="G80" s="13"/>
    </row>
    <row r="81" spans="1:7" customFormat="1" ht="15.75" thickBot="1" x14ac:dyDescent="0.3">
      <c r="A81" s="5" t="s">
        <v>19</v>
      </c>
      <c r="B81" s="6"/>
      <c r="C81" s="35"/>
      <c r="D81" s="35"/>
      <c r="E81" s="35"/>
      <c r="F81" s="35"/>
      <c r="G81" s="13"/>
    </row>
    <row r="82" spans="1:7" customFormat="1" x14ac:dyDescent="0.25">
      <c r="C82" s="35"/>
      <c r="D82" s="35"/>
      <c r="E82" s="35"/>
      <c r="F82" s="35">
        <f>SUM(F3:F81)</f>
        <v>1013</v>
      </c>
      <c r="G82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16" workbookViewId="0">
      <selection activeCell="A49" sqref="A49"/>
    </sheetView>
  </sheetViews>
  <sheetFormatPr defaultRowHeight="15" x14ac:dyDescent="0.25"/>
  <cols>
    <col min="1" max="1" width="77.28515625" style="13" customWidth="1"/>
    <col min="2" max="2" width="25" style="13" customWidth="1"/>
    <col min="3" max="3" width="25" style="35" customWidth="1"/>
    <col min="4" max="4" width="23.140625" style="35" customWidth="1"/>
    <col min="5" max="5" width="16.85546875" style="35" customWidth="1"/>
    <col min="6" max="6" width="9.140625" style="35"/>
    <col min="7" max="16384" width="9.140625" style="13"/>
  </cols>
  <sheetData>
    <row r="1" spans="1:6" x14ac:dyDescent="0.25">
      <c r="C1" s="35" t="s">
        <v>45</v>
      </c>
      <c r="D1" s="35" t="s">
        <v>2</v>
      </c>
      <c r="E1" s="35" t="s">
        <v>3</v>
      </c>
      <c r="F1" s="35" t="s">
        <v>84</v>
      </c>
    </row>
    <row r="2" spans="1:6" ht="15.75" thickBot="1" x14ac:dyDescent="0.3"/>
    <row r="3" spans="1:6" ht="15.75" thickBot="1" x14ac:dyDescent="0.3">
      <c r="A3" s="19" t="s">
        <v>123</v>
      </c>
      <c r="B3" s="20" t="s">
        <v>1</v>
      </c>
      <c r="C3" s="34"/>
    </row>
    <row r="4" spans="1:6" ht="15.75" thickBot="1" x14ac:dyDescent="0.3">
      <c r="A4" s="3" t="s">
        <v>127</v>
      </c>
      <c r="B4" s="21"/>
      <c r="C4" s="38">
        <f>Parameters!C25</f>
        <v>1</v>
      </c>
      <c r="D4" s="34"/>
    </row>
    <row r="5" spans="1:6" ht="15.75" thickBot="1" x14ac:dyDescent="0.3">
      <c r="A5" s="2" t="s">
        <v>128</v>
      </c>
      <c r="B5" s="6" t="s">
        <v>7</v>
      </c>
      <c r="D5" s="34">
        <v>2</v>
      </c>
      <c r="E5" s="35">
        <v>1</v>
      </c>
      <c r="F5" s="35">
        <f>D5*E5</f>
        <v>2</v>
      </c>
    </row>
    <row r="6" spans="1:6" ht="15.75" thickBot="1" x14ac:dyDescent="0.3">
      <c r="A6" s="2" t="s">
        <v>130</v>
      </c>
      <c r="B6" s="6" t="s">
        <v>13</v>
      </c>
      <c r="D6" s="34">
        <v>1</v>
      </c>
      <c r="E6" s="35">
        <v>1</v>
      </c>
      <c r="F6" s="35">
        <f t="shared" ref="F6:F40" si="0">D6*E6</f>
        <v>1</v>
      </c>
    </row>
    <row r="7" spans="1:6" ht="15.75" thickBot="1" x14ac:dyDescent="0.3">
      <c r="A7" s="2" t="s">
        <v>129</v>
      </c>
      <c r="B7" s="6" t="s">
        <v>124</v>
      </c>
      <c r="C7" s="34"/>
      <c r="D7" s="35">
        <v>5</v>
      </c>
      <c r="E7" s="35">
        <v>1</v>
      </c>
      <c r="F7" s="35">
        <f t="shared" si="0"/>
        <v>5</v>
      </c>
    </row>
    <row r="8" spans="1:6" ht="15.75" thickBot="1" x14ac:dyDescent="0.3">
      <c r="A8" s="3" t="s">
        <v>131</v>
      </c>
      <c r="B8" s="6"/>
      <c r="C8" s="34"/>
      <c r="D8" s="34"/>
    </row>
    <row r="9" spans="1:6" ht="15.75" thickBot="1" x14ac:dyDescent="0.3">
      <c r="A9" s="2" t="s">
        <v>132</v>
      </c>
      <c r="B9" s="6" t="s">
        <v>13</v>
      </c>
      <c r="C9" s="34"/>
      <c r="D9" s="34">
        <v>1</v>
      </c>
      <c r="E9" s="35">
        <v>32</v>
      </c>
      <c r="F9" s="35">
        <f t="shared" si="0"/>
        <v>32</v>
      </c>
    </row>
    <row r="10" spans="1:6" ht="15.75" thickBot="1" x14ac:dyDescent="0.3">
      <c r="A10" s="2" t="s">
        <v>133</v>
      </c>
      <c r="B10" s="6" t="s">
        <v>13</v>
      </c>
      <c r="C10" s="34"/>
      <c r="D10" s="34">
        <v>1</v>
      </c>
      <c r="E10" s="35">
        <v>1</v>
      </c>
      <c r="F10" s="35">
        <f t="shared" si="0"/>
        <v>1</v>
      </c>
    </row>
    <row r="11" spans="1:6" ht="15.75" thickBot="1" x14ac:dyDescent="0.3">
      <c r="A11" s="2" t="s">
        <v>134</v>
      </c>
      <c r="B11" s="6" t="s">
        <v>13</v>
      </c>
      <c r="C11" s="34"/>
      <c r="D11" s="34">
        <v>1</v>
      </c>
      <c r="E11" s="35">
        <v>1</v>
      </c>
      <c r="F11" s="35">
        <f t="shared" si="0"/>
        <v>1</v>
      </c>
    </row>
    <row r="12" spans="1:6" ht="15.75" thickBot="1" x14ac:dyDescent="0.3">
      <c r="A12" s="2" t="s">
        <v>135</v>
      </c>
      <c r="B12" s="6" t="s">
        <v>13</v>
      </c>
      <c r="C12" s="34"/>
      <c r="D12" s="34">
        <v>1</v>
      </c>
      <c r="E12" s="35">
        <v>1</v>
      </c>
      <c r="F12" s="35">
        <f t="shared" si="0"/>
        <v>1</v>
      </c>
    </row>
    <row r="13" spans="1:6" ht="15.75" thickBot="1" x14ac:dyDescent="0.3">
      <c r="A13" s="2" t="s">
        <v>136</v>
      </c>
      <c r="B13" s="6" t="s">
        <v>13</v>
      </c>
      <c r="C13" s="34"/>
      <c r="D13" s="34">
        <v>1</v>
      </c>
      <c r="E13" s="35">
        <v>1</v>
      </c>
      <c r="F13" s="35">
        <f t="shared" si="0"/>
        <v>1</v>
      </c>
    </row>
    <row r="14" spans="1:6" ht="15.75" thickBot="1" x14ac:dyDescent="0.3">
      <c r="A14" s="2" t="s">
        <v>137</v>
      </c>
      <c r="B14" s="6" t="s">
        <v>125</v>
      </c>
      <c r="C14" s="34"/>
      <c r="D14" s="34">
        <v>44</v>
      </c>
      <c r="E14" s="35">
        <v>1</v>
      </c>
      <c r="F14" s="35">
        <f t="shared" si="0"/>
        <v>44</v>
      </c>
    </row>
    <row r="15" spans="1:6" ht="15.75" thickBot="1" x14ac:dyDescent="0.3">
      <c r="A15" s="3" t="s">
        <v>33</v>
      </c>
      <c r="B15" s="6"/>
      <c r="C15" s="34"/>
    </row>
    <row r="16" spans="1:6" ht="15.75" thickBot="1" x14ac:dyDescent="0.3">
      <c r="A16" s="2" t="s">
        <v>138</v>
      </c>
      <c r="B16" s="6" t="s">
        <v>126</v>
      </c>
      <c r="C16" s="34"/>
      <c r="D16" s="34">
        <v>8</v>
      </c>
      <c r="E16" s="35">
        <v>1</v>
      </c>
      <c r="F16" s="35">
        <f t="shared" si="0"/>
        <v>8</v>
      </c>
    </row>
    <row r="17" spans="1:6" ht="15.75" thickBot="1" x14ac:dyDescent="0.3">
      <c r="A17" s="3" t="s">
        <v>139</v>
      </c>
      <c r="B17" s="6"/>
      <c r="C17" s="34">
        <f>VPS!C6</f>
        <v>3</v>
      </c>
    </row>
    <row r="18" spans="1:6" ht="15.75" thickBot="1" x14ac:dyDescent="0.3">
      <c r="A18" s="2" t="s">
        <v>140</v>
      </c>
      <c r="B18" s="6" t="s">
        <v>13</v>
      </c>
      <c r="D18" s="34">
        <v>1</v>
      </c>
      <c r="E18" s="35">
        <f>C17</f>
        <v>3</v>
      </c>
      <c r="F18" s="35">
        <f t="shared" si="0"/>
        <v>3</v>
      </c>
    </row>
    <row r="19" spans="1:6" ht="15.75" thickBot="1" x14ac:dyDescent="0.3">
      <c r="A19" s="2" t="s">
        <v>141</v>
      </c>
      <c r="B19" s="6" t="s">
        <v>13</v>
      </c>
      <c r="D19" s="35">
        <v>1</v>
      </c>
      <c r="E19" s="35">
        <f>C17</f>
        <v>3</v>
      </c>
      <c r="F19" s="35">
        <f t="shared" si="0"/>
        <v>3</v>
      </c>
    </row>
    <row r="20" spans="1:6" ht="15.75" thickBot="1" x14ac:dyDescent="0.3">
      <c r="A20" s="3" t="s">
        <v>33</v>
      </c>
      <c r="B20" s="6"/>
      <c r="C20" s="34"/>
    </row>
    <row r="21" spans="1:6" ht="15.75" thickBot="1" x14ac:dyDescent="0.3">
      <c r="A21" s="3" t="s">
        <v>142</v>
      </c>
      <c r="B21" s="6"/>
      <c r="C21" s="34">
        <f xml:space="preserve"> IF(VPS!C6 &gt; 0,1,0)</f>
        <v>1</v>
      </c>
    </row>
    <row r="22" spans="1:6" ht="15.75" thickBot="1" x14ac:dyDescent="0.3">
      <c r="A22" s="3" t="s">
        <v>143</v>
      </c>
      <c r="B22" s="6"/>
      <c r="C22" s="35">
        <f>8-C17</f>
        <v>5</v>
      </c>
    </row>
    <row r="23" spans="1:6" ht="15.75" thickBot="1" x14ac:dyDescent="0.3">
      <c r="A23" s="2" t="s">
        <v>144</v>
      </c>
      <c r="B23" s="6" t="s">
        <v>7</v>
      </c>
      <c r="C23" s="34"/>
      <c r="D23" s="35">
        <v>2</v>
      </c>
      <c r="E23" s="35">
        <f>C22</f>
        <v>5</v>
      </c>
      <c r="F23" s="35">
        <f>D23*E23</f>
        <v>10</v>
      </c>
    </row>
    <row r="24" spans="1:6" ht="15.75" thickBot="1" x14ac:dyDescent="0.3">
      <c r="A24" s="3" t="s">
        <v>139</v>
      </c>
      <c r="B24" s="6"/>
      <c r="C24" s="34">
        <f>C17</f>
        <v>3</v>
      </c>
    </row>
    <row r="25" spans="1:6" ht="15.75" thickBot="1" x14ac:dyDescent="0.3">
      <c r="A25" s="3" t="s">
        <v>159</v>
      </c>
      <c r="B25" s="6"/>
      <c r="C25" s="36">
        <f>Parameters!C26</f>
        <v>1</v>
      </c>
    </row>
    <row r="26" spans="1:6" ht="15.75" thickBot="1" x14ac:dyDescent="0.3">
      <c r="A26" s="2" t="s">
        <v>145</v>
      </c>
      <c r="B26" s="6" t="s">
        <v>7</v>
      </c>
      <c r="D26" s="35">
        <v>2</v>
      </c>
      <c r="E26" s="35">
        <f>C25*C17</f>
        <v>3</v>
      </c>
      <c r="F26" s="35">
        <f t="shared" si="0"/>
        <v>6</v>
      </c>
    </row>
    <row r="27" spans="1:6" ht="15.75" thickBot="1" x14ac:dyDescent="0.3">
      <c r="A27" s="2" t="s">
        <v>146</v>
      </c>
      <c r="B27" s="6" t="s">
        <v>13</v>
      </c>
      <c r="C27" s="34"/>
      <c r="D27" s="35">
        <v>1</v>
      </c>
      <c r="E27" s="35">
        <f>C25*C17</f>
        <v>3</v>
      </c>
      <c r="F27" s="35">
        <f t="shared" si="0"/>
        <v>3</v>
      </c>
    </row>
    <row r="28" spans="1:6" ht="15.75" thickBot="1" x14ac:dyDescent="0.3">
      <c r="A28" s="2" t="s">
        <v>147</v>
      </c>
      <c r="B28" s="6" t="s">
        <v>124</v>
      </c>
      <c r="D28" s="35">
        <v>5</v>
      </c>
      <c r="E28" s="35">
        <f>C25*C17</f>
        <v>3</v>
      </c>
      <c r="F28" s="35">
        <f t="shared" si="0"/>
        <v>15</v>
      </c>
    </row>
    <row r="29" spans="1:6" ht="15.75" thickBot="1" x14ac:dyDescent="0.3">
      <c r="A29" s="3" t="s">
        <v>148</v>
      </c>
      <c r="B29" s="6"/>
      <c r="C29" s="34"/>
    </row>
    <row r="30" spans="1:6" ht="15.75" thickBot="1" x14ac:dyDescent="0.3">
      <c r="A30" s="2" t="s">
        <v>150</v>
      </c>
      <c r="B30" s="6" t="s">
        <v>13</v>
      </c>
      <c r="C30" s="34"/>
      <c r="D30" s="35">
        <v>1</v>
      </c>
      <c r="E30" s="35">
        <f>C25*32*C24</f>
        <v>96</v>
      </c>
      <c r="F30" s="35">
        <f t="shared" si="0"/>
        <v>96</v>
      </c>
    </row>
    <row r="31" spans="1:6" ht="15.75" thickBot="1" x14ac:dyDescent="0.3">
      <c r="A31" s="2" t="s">
        <v>149</v>
      </c>
      <c r="B31" s="6" t="s">
        <v>13</v>
      </c>
      <c r="C31" s="34"/>
      <c r="D31" s="35">
        <v>1</v>
      </c>
      <c r="E31" s="35">
        <f>C17</f>
        <v>3</v>
      </c>
      <c r="F31" s="35">
        <f t="shared" si="0"/>
        <v>3</v>
      </c>
    </row>
    <row r="32" spans="1:6" ht="15.75" thickBot="1" x14ac:dyDescent="0.3">
      <c r="A32" s="2" t="s">
        <v>151</v>
      </c>
      <c r="B32" s="6" t="s">
        <v>13</v>
      </c>
      <c r="C32" s="34"/>
      <c r="D32" s="35">
        <v>1</v>
      </c>
      <c r="E32" s="35">
        <f>C17</f>
        <v>3</v>
      </c>
      <c r="F32" s="35">
        <f t="shared" si="0"/>
        <v>3</v>
      </c>
    </row>
    <row r="33" spans="1:6" ht="15.75" thickBot="1" x14ac:dyDescent="0.3">
      <c r="A33" s="2" t="s">
        <v>152</v>
      </c>
      <c r="B33" s="6" t="s">
        <v>13</v>
      </c>
      <c r="C33" s="34"/>
      <c r="D33" s="35">
        <v>1</v>
      </c>
      <c r="E33" s="35">
        <f>C17</f>
        <v>3</v>
      </c>
      <c r="F33" s="35">
        <f t="shared" si="0"/>
        <v>3</v>
      </c>
    </row>
    <row r="34" spans="1:6" ht="15.75" thickBot="1" x14ac:dyDescent="0.3">
      <c r="A34" s="2" t="s">
        <v>153</v>
      </c>
      <c r="B34" s="6" t="s">
        <v>13</v>
      </c>
      <c r="C34" s="34"/>
      <c r="D34" s="35">
        <v>1</v>
      </c>
      <c r="E34" s="35">
        <f>C17</f>
        <v>3</v>
      </c>
      <c r="F34" s="35">
        <f t="shared" si="0"/>
        <v>3</v>
      </c>
    </row>
    <row r="35" spans="1:6" ht="15.75" thickBot="1" x14ac:dyDescent="0.3">
      <c r="A35" s="2" t="s">
        <v>154</v>
      </c>
      <c r="B35" s="6" t="s">
        <v>125</v>
      </c>
      <c r="C35" s="34"/>
      <c r="D35" s="35">
        <v>44</v>
      </c>
      <c r="E35" s="35">
        <f>C17</f>
        <v>3</v>
      </c>
      <c r="F35" s="35">
        <f t="shared" si="0"/>
        <v>132</v>
      </c>
    </row>
    <row r="36" spans="1:6" ht="15.75" thickBot="1" x14ac:dyDescent="0.3">
      <c r="A36" s="3" t="s">
        <v>155</v>
      </c>
      <c r="B36" s="6"/>
    </row>
    <row r="37" spans="1:6" ht="15.75" thickBot="1" x14ac:dyDescent="0.3">
      <c r="A37" s="3" t="s">
        <v>156</v>
      </c>
      <c r="B37" s="6"/>
      <c r="C37" s="34">
        <f>C25</f>
        <v>1</v>
      </c>
    </row>
    <row r="38" spans="1:6" ht="15.75" thickBot="1" x14ac:dyDescent="0.3">
      <c r="A38" s="2" t="s">
        <v>157</v>
      </c>
      <c r="B38" s="6" t="s">
        <v>126</v>
      </c>
      <c r="C38" s="34"/>
      <c r="D38" s="35">
        <v>8</v>
      </c>
      <c r="E38" s="35">
        <f>C37*C17</f>
        <v>3</v>
      </c>
      <c r="F38" s="35">
        <f t="shared" si="0"/>
        <v>24</v>
      </c>
    </row>
    <row r="39" spans="1:6" ht="15.75" thickBot="1" x14ac:dyDescent="0.3">
      <c r="A39" s="3" t="s">
        <v>158</v>
      </c>
      <c r="B39" s="6"/>
      <c r="C39" s="34"/>
    </row>
    <row r="40" spans="1:6" ht="15.75" thickBot="1" x14ac:dyDescent="0.3">
      <c r="A40" s="3" t="s">
        <v>19</v>
      </c>
      <c r="B40" s="6"/>
      <c r="C40" s="34"/>
    </row>
    <row r="41" spans="1:6" ht="15.75" thickBot="1" x14ac:dyDescent="0.3">
      <c r="A41" s="24"/>
      <c r="B41" s="23"/>
      <c r="C41" s="34"/>
      <c r="F41" s="35">
        <f>SUM(F1:F40)</f>
        <v>400</v>
      </c>
    </row>
    <row r="42" spans="1:6" ht="15.75" thickBot="1" x14ac:dyDescent="0.3">
      <c r="A42" s="25"/>
      <c r="B42" s="23"/>
      <c r="C42" s="34"/>
    </row>
    <row r="43" spans="1:6" ht="15.75" thickBot="1" x14ac:dyDescent="0.3">
      <c r="A43" s="24"/>
      <c r="B43" s="23"/>
      <c r="C43" s="34"/>
    </row>
    <row r="44" spans="1:6" ht="15.75" thickBot="1" x14ac:dyDescent="0.3">
      <c r="A44" s="25"/>
      <c r="B44" s="23"/>
      <c r="C44" s="34"/>
    </row>
    <row r="45" spans="1:6" ht="15.75" thickBot="1" x14ac:dyDescent="0.3">
      <c r="A45" s="24"/>
      <c r="B45" s="23"/>
      <c r="C45" s="34"/>
    </row>
    <row r="46" spans="1:6" ht="15.75" thickBot="1" x14ac:dyDescent="0.3">
      <c r="A46" s="24"/>
      <c r="B46" s="23"/>
      <c r="C46" s="34"/>
    </row>
    <row r="47" spans="1:6" ht="15.75" thickBot="1" x14ac:dyDescent="0.3">
      <c r="A47" s="24"/>
      <c r="B47" s="23"/>
      <c r="C47" s="34"/>
    </row>
    <row r="48" spans="1:6" ht="15.75" thickBot="1" x14ac:dyDescent="0.3">
      <c r="A48" s="25"/>
      <c r="B48" s="23"/>
    </row>
    <row r="49" spans="1:2" ht="15.75" thickBot="1" x14ac:dyDescent="0.3">
      <c r="A49" s="26"/>
      <c r="B49" s="23"/>
    </row>
    <row r="50" spans="1:2" ht="15.75" thickBot="1" x14ac:dyDescent="0.3">
      <c r="A50" s="26"/>
      <c r="B50" s="23"/>
    </row>
    <row r="51" spans="1:2" ht="15.75" thickBot="1" x14ac:dyDescent="0.3">
      <c r="A51" s="22"/>
      <c r="B51" s="23"/>
    </row>
    <row r="52" spans="1:2" ht="15.75" thickBot="1" x14ac:dyDescent="0.3">
      <c r="A52" s="26"/>
      <c r="B52" s="23"/>
    </row>
    <row r="53" spans="1:2" ht="15.75" thickBot="1" x14ac:dyDescent="0.3">
      <c r="A53" s="26"/>
      <c r="B53" s="23"/>
    </row>
    <row r="54" spans="1:2" ht="15.75" thickBot="1" x14ac:dyDescent="0.3">
      <c r="A54" s="22"/>
      <c r="B54" s="23"/>
    </row>
    <row r="55" spans="1:2" ht="15.75" thickBot="1" x14ac:dyDescent="0.3">
      <c r="A55" s="24"/>
      <c r="B55" s="23"/>
    </row>
    <row r="56" spans="1:2" ht="15.75" thickBot="1" x14ac:dyDescent="0.3">
      <c r="A56" s="25"/>
      <c r="B56" s="23"/>
    </row>
    <row r="57" spans="1:2" ht="15.75" thickBot="1" x14ac:dyDescent="0.3">
      <c r="A57" s="24"/>
      <c r="B57" s="23"/>
    </row>
    <row r="58" spans="1:2" ht="15.75" thickBot="1" x14ac:dyDescent="0.3">
      <c r="A58" s="25"/>
      <c r="B58" s="23"/>
    </row>
    <row r="59" spans="1:2" ht="15.75" thickBot="1" x14ac:dyDescent="0.3">
      <c r="A59" s="24"/>
      <c r="B59" s="23"/>
    </row>
    <row r="60" spans="1:2" ht="15.75" thickBot="1" x14ac:dyDescent="0.3">
      <c r="A60" s="25"/>
      <c r="B60" s="23"/>
    </row>
    <row r="61" spans="1:2" ht="15.75" thickBot="1" x14ac:dyDescent="0.3">
      <c r="A61" s="24"/>
      <c r="B61" s="23"/>
    </row>
    <row r="62" spans="1:2" ht="15.75" thickBot="1" x14ac:dyDescent="0.3">
      <c r="A62" s="24"/>
      <c r="B62" s="23"/>
    </row>
    <row r="63" spans="1:2" ht="15.75" thickBot="1" x14ac:dyDescent="0.3">
      <c r="A63" s="24"/>
      <c r="B63" s="23"/>
    </row>
    <row r="64" spans="1:2" ht="15.75" thickBot="1" x14ac:dyDescent="0.3">
      <c r="A64" s="24"/>
      <c r="B64" s="23"/>
    </row>
    <row r="65" spans="1:2" ht="15.75" thickBot="1" x14ac:dyDescent="0.3">
      <c r="A65" s="24"/>
      <c r="B65" s="23"/>
    </row>
    <row r="66" spans="1:2" ht="15.75" thickBot="1" x14ac:dyDescent="0.3">
      <c r="A66" s="25"/>
      <c r="B66" s="23"/>
    </row>
    <row r="67" spans="1:2" ht="15.75" thickBot="1" x14ac:dyDescent="0.3">
      <c r="A67" s="25"/>
      <c r="B67" s="23"/>
    </row>
    <row r="68" spans="1:2" ht="15.75" thickBot="1" x14ac:dyDescent="0.3">
      <c r="A68" s="25"/>
      <c r="B68" s="23"/>
    </row>
    <row r="69" spans="1:2" ht="15.75" thickBot="1" x14ac:dyDescent="0.3">
      <c r="A69" s="25"/>
      <c r="B69" s="23"/>
    </row>
    <row r="70" spans="1:2" ht="15.75" thickBot="1" x14ac:dyDescent="0.3">
      <c r="A70" s="24"/>
      <c r="B70" s="23"/>
    </row>
    <row r="71" spans="1:2" ht="15.75" thickBot="1" x14ac:dyDescent="0.3">
      <c r="A71" s="24"/>
      <c r="B71" s="23"/>
    </row>
    <row r="72" spans="1:2" ht="15.75" thickBot="1" x14ac:dyDescent="0.3">
      <c r="A72" s="24"/>
      <c r="B72" s="23"/>
    </row>
    <row r="73" spans="1:2" ht="15.75" thickBot="1" x14ac:dyDescent="0.3">
      <c r="A73" s="25"/>
      <c r="B73" s="23"/>
    </row>
    <row r="74" spans="1:2" ht="15.75" thickBot="1" x14ac:dyDescent="0.3">
      <c r="A74" s="25"/>
      <c r="B74" s="23"/>
    </row>
    <row r="75" spans="1:2" ht="15.75" thickBot="1" x14ac:dyDescent="0.3">
      <c r="A75" s="27"/>
      <c r="B75" s="23"/>
    </row>
    <row r="76" spans="1:2" ht="15.75" thickBot="1" x14ac:dyDescent="0.3">
      <c r="A76" s="28"/>
      <c r="B76" s="23"/>
    </row>
    <row r="77" spans="1:2" ht="15.75" thickBot="1" x14ac:dyDescent="0.3">
      <c r="A77" s="28"/>
      <c r="B77" s="23"/>
    </row>
    <row r="78" spans="1:2" ht="15.75" thickBot="1" x14ac:dyDescent="0.3">
      <c r="A78" s="27"/>
      <c r="B78" s="23"/>
    </row>
    <row r="79" spans="1:2" ht="15.75" thickBot="1" x14ac:dyDescent="0.3">
      <c r="A79" s="28"/>
      <c r="B79" s="23"/>
    </row>
    <row r="80" spans="1:2" ht="15.75" thickBot="1" x14ac:dyDescent="0.3">
      <c r="A80" s="28"/>
      <c r="B80" s="23"/>
    </row>
    <row r="81" spans="1:2" ht="15.75" thickBot="1" x14ac:dyDescent="0.3">
      <c r="A81" s="24"/>
      <c r="B8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zoomScale="85" zoomScaleNormal="85" workbookViewId="0">
      <selection activeCell="D33" sqref="D33"/>
    </sheetView>
  </sheetViews>
  <sheetFormatPr defaultRowHeight="15" x14ac:dyDescent="0.25"/>
  <cols>
    <col min="1" max="1" width="77.28515625" style="13" customWidth="1"/>
    <col min="2" max="2" width="25" style="13" customWidth="1"/>
    <col min="3" max="3" width="25" style="35" customWidth="1"/>
    <col min="4" max="4" width="23.140625" style="35" customWidth="1"/>
    <col min="5" max="5" width="16.85546875" style="35" customWidth="1"/>
    <col min="6" max="6" width="9.140625" style="35"/>
    <col min="7" max="16384" width="9.140625" style="13"/>
  </cols>
  <sheetData>
    <row r="1" spans="1:6" x14ac:dyDescent="0.25">
      <c r="C1" s="35" t="s">
        <v>45</v>
      </c>
      <c r="D1" s="35" t="s">
        <v>2</v>
      </c>
      <c r="E1" s="35" t="s">
        <v>3</v>
      </c>
      <c r="F1" s="35" t="s">
        <v>84</v>
      </c>
    </row>
    <row r="2" spans="1:6" ht="15.75" thickBot="1" x14ac:dyDescent="0.3"/>
    <row r="3" spans="1:6" ht="15.75" thickBot="1" x14ac:dyDescent="0.3">
      <c r="A3" s="19" t="s">
        <v>160</v>
      </c>
      <c r="B3" s="29" t="s">
        <v>1</v>
      </c>
      <c r="C3" s="34"/>
    </row>
    <row r="4" spans="1:6" ht="15.75" thickBot="1" x14ac:dyDescent="0.3">
      <c r="A4" s="3" t="s">
        <v>161</v>
      </c>
      <c r="B4" s="30"/>
      <c r="C4" s="35">
        <f>Parameters!C24</f>
        <v>1</v>
      </c>
    </row>
    <row r="5" spans="1:6" ht="15.75" thickBot="1" x14ac:dyDescent="0.3">
      <c r="A5" s="2" t="s">
        <v>162</v>
      </c>
      <c r="B5" s="30" t="s">
        <v>13</v>
      </c>
      <c r="C5" s="38">
        <f>Parameters!C41</f>
        <v>1</v>
      </c>
      <c r="D5" s="34">
        <v>1</v>
      </c>
      <c r="E5" s="35">
        <f>C4</f>
        <v>1</v>
      </c>
      <c r="F5" s="35">
        <f>D5*E5</f>
        <v>1</v>
      </c>
    </row>
    <row r="6" spans="1:6" ht="15.75" thickBot="1" x14ac:dyDescent="0.3">
      <c r="A6" s="2" t="s">
        <v>163</v>
      </c>
      <c r="B6" s="30" t="s">
        <v>13</v>
      </c>
      <c r="C6" s="38">
        <f>Parameters!C42</f>
        <v>1</v>
      </c>
      <c r="D6" s="34">
        <v>1</v>
      </c>
      <c r="E6" s="35">
        <f>C4</f>
        <v>1</v>
      </c>
      <c r="F6" s="35">
        <f t="shared" ref="F6:F39" si="0">D6*E6</f>
        <v>1</v>
      </c>
    </row>
    <row r="7" spans="1:6" ht="15.75" thickBot="1" x14ac:dyDescent="0.3">
      <c r="A7" s="3" t="s">
        <v>164</v>
      </c>
      <c r="B7" s="30"/>
      <c r="C7" s="34">
        <f>IF(OR(C5,C6)=TRUE,1,0)</f>
        <v>1</v>
      </c>
    </row>
    <row r="8" spans="1:6" ht="15.75" thickBot="1" x14ac:dyDescent="0.3">
      <c r="A8" s="2" t="s">
        <v>165</v>
      </c>
      <c r="B8" s="30" t="s">
        <v>13</v>
      </c>
      <c r="C8" s="36">
        <f>Parameters!C40</f>
        <v>0</v>
      </c>
      <c r="D8" s="34">
        <v>1</v>
      </c>
      <c r="E8" s="35">
        <f>C7*C4</f>
        <v>1</v>
      </c>
      <c r="F8" s="35">
        <f t="shared" si="0"/>
        <v>1</v>
      </c>
    </row>
    <row r="9" spans="1:6" ht="15.75" thickBot="1" x14ac:dyDescent="0.3">
      <c r="A9" s="3" t="s">
        <v>166</v>
      </c>
      <c r="B9" s="30"/>
      <c r="C9" s="35">
        <f>C8</f>
        <v>0</v>
      </c>
      <c r="D9" s="34"/>
    </row>
    <row r="10" spans="1:6" ht="15.75" thickBot="1" x14ac:dyDescent="0.3">
      <c r="A10" s="2" t="s">
        <v>167</v>
      </c>
      <c r="B10" s="30" t="s">
        <v>126</v>
      </c>
      <c r="C10" s="34"/>
      <c r="D10" s="34">
        <v>8</v>
      </c>
      <c r="E10" s="35">
        <f>C8*C7*C4</f>
        <v>0</v>
      </c>
      <c r="F10" s="35">
        <f t="shared" si="0"/>
        <v>0</v>
      </c>
    </row>
    <row r="11" spans="1:6" ht="15.75" thickBot="1" x14ac:dyDescent="0.3">
      <c r="A11" s="2" t="s">
        <v>168</v>
      </c>
      <c r="B11" s="30" t="s">
        <v>124</v>
      </c>
      <c r="C11" s="34"/>
      <c r="D11" s="34">
        <v>5</v>
      </c>
      <c r="E11" s="34">
        <f>C8*C7*C4</f>
        <v>0</v>
      </c>
      <c r="F11" s="35">
        <f t="shared" si="0"/>
        <v>0</v>
      </c>
    </row>
    <row r="12" spans="1:6" ht="15.75" thickBot="1" x14ac:dyDescent="0.3">
      <c r="A12" s="2" t="s">
        <v>169</v>
      </c>
      <c r="B12" s="30" t="s">
        <v>13</v>
      </c>
      <c r="C12" s="34"/>
      <c r="D12" s="34">
        <v>1</v>
      </c>
      <c r="E12" s="34">
        <f>C8*C7*C4</f>
        <v>0</v>
      </c>
      <c r="F12" s="35">
        <f t="shared" si="0"/>
        <v>0</v>
      </c>
    </row>
    <row r="13" spans="1:6" ht="15.75" thickBot="1" x14ac:dyDescent="0.3">
      <c r="A13" s="2" t="s">
        <v>170</v>
      </c>
      <c r="B13" s="30" t="s">
        <v>124</v>
      </c>
      <c r="C13" s="34"/>
      <c r="D13" s="34">
        <v>5</v>
      </c>
      <c r="E13" s="34">
        <f>C8*C7*C4</f>
        <v>0</v>
      </c>
      <c r="F13" s="35">
        <f t="shared" si="0"/>
        <v>0</v>
      </c>
    </row>
    <row r="14" spans="1:6" ht="15.75" thickBot="1" x14ac:dyDescent="0.3">
      <c r="A14" s="3" t="s">
        <v>171</v>
      </c>
      <c r="B14" s="30"/>
      <c r="C14" s="34"/>
      <c r="D14" s="34"/>
    </row>
    <row r="15" spans="1:6" ht="15.75" thickBot="1" x14ac:dyDescent="0.3">
      <c r="A15" s="2" t="s">
        <v>172</v>
      </c>
      <c r="B15" s="30" t="s">
        <v>5</v>
      </c>
      <c r="C15" s="34"/>
      <c r="D15" s="34">
        <v>4</v>
      </c>
      <c r="E15" s="35">
        <f>C7*C4</f>
        <v>1</v>
      </c>
      <c r="F15" s="35">
        <f t="shared" si="0"/>
        <v>4</v>
      </c>
    </row>
    <row r="16" spans="1:6" ht="15.75" thickBot="1" x14ac:dyDescent="0.3">
      <c r="A16" s="2" t="s">
        <v>173</v>
      </c>
      <c r="B16" s="30" t="s">
        <v>5</v>
      </c>
      <c r="C16" s="34"/>
      <c r="D16" s="34">
        <v>4</v>
      </c>
      <c r="E16" s="34">
        <f>C7*C4</f>
        <v>1</v>
      </c>
      <c r="F16" s="35">
        <f t="shared" si="0"/>
        <v>4</v>
      </c>
    </row>
    <row r="17" spans="1:6" ht="15.75" thickBot="1" x14ac:dyDescent="0.3">
      <c r="A17" s="3" t="s">
        <v>174</v>
      </c>
      <c r="B17" s="30"/>
      <c r="C17" s="34">
        <f>C8</f>
        <v>0</v>
      </c>
    </row>
    <row r="18" spans="1:6" ht="15.75" thickBot="1" x14ac:dyDescent="0.3">
      <c r="A18" s="2" t="s">
        <v>175</v>
      </c>
      <c r="B18" s="30" t="s">
        <v>5</v>
      </c>
      <c r="D18" s="34">
        <v>4</v>
      </c>
      <c r="E18" s="35">
        <f>C17*C7*C4</f>
        <v>0</v>
      </c>
      <c r="F18" s="35">
        <f t="shared" si="0"/>
        <v>0</v>
      </c>
    </row>
    <row r="19" spans="1:6" ht="15.75" thickBot="1" x14ac:dyDescent="0.3">
      <c r="A19" s="2" t="s">
        <v>176</v>
      </c>
      <c r="B19" s="30" t="s">
        <v>124</v>
      </c>
      <c r="D19" s="34">
        <v>5</v>
      </c>
      <c r="E19" s="35">
        <f>C7*C4</f>
        <v>1</v>
      </c>
      <c r="F19" s="35">
        <f t="shared" si="0"/>
        <v>5</v>
      </c>
    </row>
    <row r="20" spans="1:6" ht="15.75" thickBot="1" x14ac:dyDescent="0.3">
      <c r="A20" s="2" t="s">
        <v>177</v>
      </c>
      <c r="B20" s="30" t="s">
        <v>124</v>
      </c>
      <c r="C20" s="34"/>
      <c r="D20" s="34">
        <v>5</v>
      </c>
      <c r="E20" s="35">
        <f>C7*C4</f>
        <v>1</v>
      </c>
      <c r="F20" s="35">
        <f t="shared" si="0"/>
        <v>5</v>
      </c>
    </row>
    <row r="21" spans="1:6" ht="15.75" thickBot="1" x14ac:dyDescent="0.3">
      <c r="A21" s="2" t="s">
        <v>178</v>
      </c>
      <c r="B21" s="30" t="s">
        <v>124</v>
      </c>
      <c r="C21" s="34"/>
      <c r="D21" s="34">
        <v>5</v>
      </c>
      <c r="E21" s="35">
        <f>C7*C4</f>
        <v>1</v>
      </c>
      <c r="F21" s="35">
        <f t="shared" si="0"/>
        <v>5</v>
      </c>
    </row>
    <row r="22" spans="1:6" ht="15.75" thickBot="1" x14ac:dyDescent="0.3">
      <c r="A22" s="3" t="s">
        <v>98</v>
      </c>
      <c r="B22" s="30"/>
    </row>
    <row r="23" spans="1:6" ht="15.75" thickBot="1" x14ac:dyDescent="0.3">
      <c r="A23" s="3" t="s">
        <v>33</v>
      </c>
      <c r="B23" s="30"/>
      <c r="C23" s="34"/>
    </row>
    <row r="24" spans="1:6" ht="15.75" thickBot="1" x14ac:dyDescent="0.3">
      <c r="A24" s="3" t="s">
        <v>179</v>
      </c>
      <c r="B24" s="30"/>
      <c r="C24" s="34">
        <f>VPS!C6+1</f>
        <v>4</v>
      </c>
    </row>
    <row r="25" spans="1:6" ht="15.75" thickBot="1" x14ac:dyDescent="0.3">
      <c r="A25" s="2" t="s">
        <v>180</v>
      </c>
      <c r="B25" s="30" t="s">
        <v>13</v>
      </c>
      <c r="C25" s="36">
        <f>Parameters!C36</f>
        <v>1</v>
      </c>
      <c r="D25" s="35">
        <v>1</v>
      </c>
      <c r="F25" s="35">
        <f t="shared" si="0"/>
        <v>0</v>
      </c>
    </row>
    <row r="26" spans="1:6" ht="15.75" thickBot="1" x14ac:dyDescent="0.3">
      <c r="A26" s="3" t="s">
        <v>181</v>
      </c>
      <c r="B26" s="30"/>
      <c r="C26" s="35">
        <f>1-C25</f>
        <v>0</v>
      </c>
    </row>
    <row r="27" spans="1:6" ht="15.75" thickBot="1" x14ac:dyDescent="0.3">
      <c r="A27" s="2" t="s">
        <v>182</v>
      </c>
      <c r="B27" s="30" t="s">
        <v>13</v>
      </c>
      <c r="C27" s="36">
        <f>Parameters!C37</f>
        <v>1</v>
      </c>
      <c r="D27" s="35">
        <v>1</v>
      </c>
      <c r="F27" s="35">
        <f t="shared" si="0"/>
        <v>0</v>
      </c>
    </row>
    <row r="28" spans="1:6" ht="15.75" thickBot="1" x14ac:dyDescent="0.3">
      <c r="A28" s="3" t="s">
        <v>183</v>
      </c>
      <c r="B28" s="30"/>
      <c r="C28" s="35">
        <f>C27</f>
        <v>1</v>
      </c>
    </row>
    <row r="29" spans="1:6" ht="15.75" thickBot="1" x14ac:dyDescent="0.3">
      <c r="A29" s="2" t="s">
        <v>184</v>
      </c>
      <c r="B29" s="30" t="s">
        <v>18</v>
      </c>
      <c r="C29" s="36">
        <f>Parameters!C38</f>
        <v>10</v>
      </c>
      <c r="D29" s="35">
        <f>2*FLOOR((LOG(C29+1)/LOG(2)),1) +1</f>
        <v>7</v>
      </c>
      <c r="E29" s="35">
        <f>C28</f>
        <v>1</v>
      </c>
      <c r="F29" s="35">
        <f t="shared" si="0"/>
        <v>7</v>
      </c>
    </row>
    <row r="30" spans="1:6" ht="15.75" thickBot="1" x14ac:dyDescent="0.3">
      <c r="A30" s="3" t="s">
        <v>185</v>
      </c>
      <c r="B30" s="30"/>
      <c r="C30" s="34">
        <f>1-C28</f>
        <v>0</v>
      </c>
    </row>
    <row r="31" spans="1:6" ht="15.75" thickBot="1" x14ac:dyDescent="0.3">
      <c r="A31" s="2" t="s">
        <v>186</v>
      </c>
      <c r="B31" s="30" t="s">
        <v>13</v>
      </c>
      <c r="C31" s="34">
        <v>0</v>
      </c>
      <c r="D31" s="35">
        <v>1</v>
      </c>
      <c r="E31" s="35">
        <f>C30</f>
        <v>0</v>
      </c>
      <c r="F31" s="35">
        <f t="shared" si="0"/>
        <v>0</v>
      </c>
    </row>
    <row r="32" spans="1:6" ht="15.75" thickBot="1" x14ac:dyDescent="0.3">
      <c r="A32" s="3" t="s">
        <v>187</v>
      </c>
      <c r="B32" s="30"/>
      <c r="C32" s="34">
        <f>1-C31</f>
        <v>1</v>
      </c>
    </row>
    <row r="33" spans="1:6" ht="15.75" thickBot="1" x14ac:dyDescent="0.3">
      <c r="A33" s="2" t="s">
        <v>188</v>
      </c>
      <c r="B33" s="30" t="s">
        <v>18</v>
      </c>
      <c r="C33" s="36">
        <f>Parameters!C39</f>
        <v>5</v>
      </c>
      <c r="D33" s="35">
        <f>2*FLOOR((LOG(C33+1)/LOG(2)),1) +1</f>
        <v>5</v>
      </c>
      <c r="E33" s="35">
        <f>C32</f>
        <v>1</v>
      </c>
      <c r="F33" s="35">
        <f t="shared" si="0"/>
        <v>5</v>
      </c>
    </row>
    <row r="34" spans="1:6" ht="15.75" thickBot="1" x14ac:dyDescent="0.3">
      <c r="A34" s="3" t="s">
        <v>189</v>
      </c>
      <c r="B34" s="30"/>
      <c r="C34" s="34">
        <f>C5</f>
        <v>1</v>
      </c>
    </row>
    <row r="35" spans="1:6" ht="15.75" thickBot="1" x14ac:dyDescent="0.3">
      <c r="A35" s="3" t="s">
        <v>190</v>
      </c>
      <c r="B35" s="30"/>
      <c r="C35" s="34"/>
      <c r="D35" s="35">
        <f>sub_layer_hrd_parameters!F14</f>
        <v>18</v>
      </c>
      <c r="E35" s="35">
        <f>C34</f>
        <v>1</v>
      </c>
      <c r="F35" s="35">
        <f t="shared" si="0"/>
        <v>18</v>
      </c>
    </row>
    <row r="36" spans="1:6" ht="15.75" thickBot="1" x14ac:dyDescent="0.3">
      <c r="A36" s="3" t="s">
        <v>191</v>
      </c>
      <c r="B36" s="30"/>
      <c r="C36" s="35">
        <f>C6</f>
        <v>1</v>
      </c>
    </row>
    <row r="37" spans="1:6" ht="15.75" thickBot="1" x14ac:dyDescent="0.3">
      <c r="A37" s="3" t="s">
        <v>190</v>
      </c>
      <c r="B37" s="30"/>
      <c r="C37" s="34"/>
      <c r="D37" s="35">
        <f>sub_layer_hrd_parameters!F14</f>
        <v>18</v>
      </c>
      <c r="E37" s="35">
        <f>C36</f>
        <v>1</v>
      </c>
      <c r="F37" s="35">
        <f t="shared" si="0"/>
        <v>18</v>
      </c>
    </row>
    <row r="38" spans="1:6" ht="15.75" thickBot="1" x14ac:dyDescent="0.3">
      <c r="A38" s="3" t="s">
        <v>33</v>
      </c>
      <c r="B38" s="30"/>
      <c r="C38" s="34"/>
      <c r="F38" s="35">
        <f t="shared" si="0"/>
        <v>0</v>
      </c>
    </row>
    <row r="39" spans="1:6" ht="15.75" thickBot="1" x14ac:dyDescent="0.3">
      <c r="A39" s="3" t="s">
        <v>19</v>
      </c>
      <c r="B39" s="30"/>
      <c r="C39" s="34"/>
      <c r="F39" s="35">
        <f t="shared" si="0"/>
        <v>0</v>
      </c>
    </row>
    <row r="40" spans="1:6" ht="15.75" thickBot="1" x14ac:dyDescent="0.3">
      <c r="A40" s="3"/>
      <c r="B40" s="6"/>
      <c r="C40" s="34"/>
      <c r="F40" s="35">
        <f>SUM(F1:F39)</f>
        <v>74</v>
      </c>
    </row>
    <row r="41" spans="1:6" ht="15.75" thickBot="1" x14ac:dyDescent="0.3">
      <c r="A41" s="24"/>
      <c r="B41" s="23"/>
      <c r="C41" s="34"/>
    </row>
    <row r="42" spans="1:6" ht="15.75" thickBot="1" x14ac:dyDescent="0.3">
      <c r="A42" s="25"/>
      <c r="B42" s="23"/>
      <c r="C42" s="34"/>
    </row>
    <row r="43" spans="1:6" ht="15.75" thickBot="1" x14ac:dyDescent="0.3">
      <c r="A43" s="24"/>
      <c r="B43" s="23"/>
      <c r="C43" s="34"/>
    </row>
    <row r="44" spans="1:6" ht="15.75" thickBot="1" x14ac:dyDescent="0.3">
      <c r="A44" s="25"/>
      <c r="B44" s="23"/>
      <c r="C44" s="34"/>
    </row>
    <row r="45" spans="1:6" ht="15.75" thickBot="1" x14ac:dyDescent="0.3">
      <c r="A45" s="24"/>
      <c r="B45" s="23"/>
      <c r="C45" s="34"/>
    </row>
    <row r="46" spans="1:6" ht="15.75" thickBot="1" x14ac:dyDescent="0.3">
      <c r="A46" s="24"/>
      <c r="B46" s="23"/>
      <c r="C46" s="34"/>
    </row>
    <row r="47" spans="1:6" ht="15.75" thickBot="1" x14ac:dyDescent="0.3">
      <c r="A47" s="24"/>
      <c r="B47" s="23"/>
      <c r="C47" s="34"/>
    </row>
    <row r="48" spans="1:6" ht="15.75" thickBot="1" x14ac:dyDescent="0.3">
      <c r="A48" s="25"/>
      <c r="B48" s="23"/>
    </row>
    <row r="49" spans="1:2" ht="15.75" thickBot="1" x14ac:dyDescent="0.3">
      <c r="A49" s="26"/>
      <c r="B49" s="23"/>
    </row>
    <row r="50" spans="1:2" ht="15.75" thickBot="1" x14ac:dyDescent="0.3">
      <c r="A50" s="26"/>
      <c r="B50" s="23"/>
    </row>
    <row r="51" spans="1:2" ht="15.75" thickBot="1" x14ac:dyDescent="0.3">
      <c r="A51" s="22"/>
      <c r="B51" s="23"/>
    </row>
    <row r="52" spans="1:2" ht="15.75" thickBot="1" x14ac:dyDescent="0.3">
      <c r="A52" s="26"/>
      <c r="B52" s="23"/>
    </row>
    <row r="53" spans="1:2" ht="15.75" thickBot="1" x14ac:dyDescent="0.3">
      <c r="A53" s="26"/>
      <c r="B53" s="23"/>
    </row>
    <row r="54" spans="1:2" ht="15.75" thickBot="1" x14ac:dyDescent="0.3">
      <c r="A54" s="22"/>
      <c r="B54" s="23"/>
    </row>
    <row r="55" spans="1:2" ht="15.75" thickBot="1" x14ac:dyDescent="0.3">
      <c r="A55" s="24"/>
      <c r="B55" s="23"/>
    </row>
    <row r="56" spans="1:2" ht="15.75" thickBot="1" x14ac:dyDescent="0.3">
      <c r="A56" s="25"/>
      <c r="B56" s="23"/>
    </row>
    <row r="57" spans="1:2" ht="15.75" thickBot="1" x14ac:dyDescent="0.3">
      <c r="A57" s="24"/>
      <c r="B57" s="23"/>
    </row>
    <row r="58" spans="1:2" ht="15.75" thickBot="1" x14ac:dyDescent="0.3">
      <c r="A58" s="25"/>
      <c r="B58" s="23"/>
    </row>
    <row r="59" spans="1:2" ht="15.75" thickBot="1" x14ac:dyDescent="0.3">
      <c r="A59" s="24"/>
      <c r="B59" s="23"/>
    </row>
    <row r="60" spans="1:2" ht="15.75" thickBot="1" x14ac:dyDescent="0.3">
      <c r="A60" s="25"/>
      <c r="B60" s="23"/>
    </row>
    <row r="61" spans="1:2" ht="15.75" thickBot="1" x14ac:dyDescent="0.3">
      <c r="A61" s="24"/>
      <c r="B61" s="23"/>
    </row>
    <row r="62" spans="1:2" ht="15.75" thickBot="1" x14ac:dyDescent="0.3">
      <c r="A62" s="24"/>
      <c r="B62" s="23"/>
    </row>
    <row r="63" spans="1:2" ht="15.75" thickBot="1" x14ac:dyDescent="0.3">
      <c r="A63" s="24"/>
      <c r="B63" s="23"/>
    </row>
    <row r="64" spans="1:2" ht="15.75" thickBot="1" x14ac:dyDescent="0.3">
      <c r="A64" s="24"/>
      <c r="B64" s="23"/>
    </row>
    <row r="65" spans="1:2" ht="15.75" thickBot="1" x14ac:dyDescent="0.3">
      <c r="A65" s="24"/>
      <c r="B65" s="23"/>
    </row>
    <row r="66" spans="1:2" ht="15.75" thickBot="1" x14ac:dyDescent="0.3">
      <c r="A66" s="25"/>
      <c r="B66" s="23"/>
    </row>
    <row r="67" spans="1:2" ht="15.75" thickBot="1" x14ac:dyDescent="0.3">
      <c r="A67" s="25"/>
      <c r="B67" s="23"/>
    </row>
    <row r="68" spans="1:2" ht="15.75" thickBot="1" x14ac:dyDescent="0.3">
      <c r="A68" s="25"/>
      <c r="B68" s="23"/>
    </row>
    <row r="69" spans="1:2" ht="15.75" thickBot="1" x14ac:dyDescent="0.3">
      <c r="A69" s="25"/>
      <c r="B69" s="23"/>
    </row>
    <row r="70" spans="1:2" ht="15.75" thickBot="1" x14ac:dyDescent="0.3">
      <c r="A70" s="24"/>
      <c r="B70" s="23"/>
    </row>
    <row r="71" spans="1:2" ht="15.75" thickBot="1" x14ac:dyDescent="0.3">
      <c r="A71" s="24"/>
      <c r="B71" s="23"/>
    </row>
    <row r="72" spans="1:2" ht="15.75" thickBot="1" x14ac:dyDescent="0.3">
      <c r="A72" s="24"/>
      <c r="B72" s="23"/>
    </row>
    <row r="73" spans="1:2" ht="15.75" thickBot="1" x14ac:dyDescent="0.3">
      <c r="A73" s="25"/>
      <c r="B73" s="23"/>
    </row>
    <row r="74" spans="1:2" ht="15.75" thickBot="1" x14ac:dyDescent="0.3">
      <c r="A74" s="25"/>
      <c r="B74" s="23"/>
    </row>
    <row r="75" spans="1:2" ht="15.75" thickBot="1" x14ac:dyDescent="0.3">
      <c r="A75" s="27"/>
      <c r="B75" s="23"/>
    </row>
    <row r="76" spans="1:2" ht="15.75" thickBot="1" x14ac:dyDescent="0.3">
      <c r="A76" s="28"/>
      <c r="B76" s="23"/>
    </row>
    <row r="77" spans="1:2" ht="15.75" thickBot="1" x14ac:dyDescent="0.3">
      <c r="A77" s="28"/>
      <c r="B77" s="23"/>
    </row>
    <row r="78" spans="1:2" ht="15.75" thickBot="1" x14ac:dyDescent="0.3">
      <c r="A78" s="27"/>
      <c r="B78" s="23"/>
    </row>
    <row r="79" spans="1:2" ht="15.75" thickBot="1" x14ac:dyDescent="0.3">
      <c r="A79" s="28"/>
      <c r="B79" s="23"/>
    </row>
    <row r="80" spans="1:2" ht="15.75" thickBot="1" x14ac:dyDescent="0.3">
      <c r="A80" s="28"/>
      <c r="B80" s="23"/>
    </row>
    <row r="81" spans="1:2" ht="15.75" thickBot="1" x14ac:dyDescent="0.3">
      <c r="A81" s="24"/>
      <c r="B81" s="2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H7" sqref="H7"/>
    </sheetView>
  </sheetViews>
  <sheetFormatPr defaultRowHeight="15" x14ac:dyDescent="0.25"/>
  <cols>
    <col min="1" max="1" width="77.28515625" style="13" customWidth="1"/>
    <col min="2" max="3" width="25" style="13" customWidth="1"/>
    <col min="4" max="4" width="23.140625" style="13" customWidth="1"/>
    <col min="5" max="5" width="16.85546875" style="13" customWidth="1"/>
    <col min="6" max="16384" width="9.140625" style="13"/>
  </cols>
  <sheetData>
    <row r="1" spans="1:8" x14ac:dyDescent="0.25">
      <c r="C1" s="13" t="s">
        <v>45</v>
      </c>
      <c r="D1" s="13" t="s">
        <v>2</v>
      </c>
      <c r="E1" s="13" t="s">
        <v>3</v>
      </c>
      <c r="F1" s="13" t="s">
        <v>84</v>
      </c>
    </row>
    <row r="2" spans="1:8" ht="15.75" thickBot="1" x14ac:dyDescent="0.3"/>
    <row r="3" spans="1:8" ht="15.75" thickBot="1" x14ac:dyDescent="0.3">
      <c r="A3" s="19" t="s">
        <v>192</v>
      </c>
      <c r="B3" s="29" t="s">
        <v>1</v>
      </c>
      <c r="C3" s="18"/>
    </row>
    <row r="4" spans="1:8" ht="15.75" thickBot="1" x14ac:dyDescent="0.3">
      <c r="A4" s="3" t="s">
        <v>193</v>
      </c>
      <c r="B4" s="30"/>
      <c r="C4" s="13">
        <f>hrd_parameters!C33+1</f>
        <v>6</v>
      </c>
    </row>
    <row r="5" spans="1:8" ht="15.75" thickBot="1" x14ac:dyDescent="0.3">
      <c r="A5" s="2" t="s">
        <v>194</v>
      </c>
      <c r="B5" s="30" t="s">
        <v>18</v>
      </c>
      <c r="D5" s="13">
        <f>2*FLOOR((LOG(C5+1)/LOG(2)),1) +1</f>
        <v>1</v>
      </c>
      <c r="E5" s="13">
        <f>C4</f>
        <v>6</v>
      </c>
      <c r="F5" s="13">
        <f>D5*E5</f>
        <v>6</v>
      </c>
      <c r="H5" s="13" t="s">
        <v>223</v>
      </c>
    </row>
    <row r="6" spans="1:8" ht="15.75" thickBot="1" x14ac:dyDescent="0.3">
      <c r="A6" s="2" t="s">
        <v>195</v>
      </c>
      <c r="B6" s="30" t="s">
        <v>18</v>
      </c>
      <c r="D6" s="13">
        <f>2*FLOOR((LOG(C6+1)/LOG(2)),1) +1</f>
        <v>1</v>
      </c>
      <c r="E6" s="13">
        <f>C4</f>
        <v>6</v>
      </c>
      <c r="F6" s="13">
        <f t="shared" ref="F6:F13" si="0">D6*E6</f>
        <v>6</v>
      </c>
      <c r="H6" s="13" t="s">
        <v>224</v>
      </c>
    </row>
    <row r="7" spans="1:8" ht="15.75" thickBot="1" x14ac:dyDescent="0.3">
      <c r="A7" s="3" t="s">
        <v>196</v>
      </c>
      <c r="B7" s="30"/>
      <c r="C7" s="18">
        <f>hrd_parameters!C8</f>
        <v>0</v>
      </c>
    </row>
    <row r="8" spans="1:8" ht="15.75" thickBot="1" x14ac:dyDescent="0.3">
      <c r="A8" s="2" t="s">
        <v>197</v>
      </c>
      <c r="B8" s="30" t="s">
        <v>18</v>
      </c>
      <c r="C8" s="18"/>
      <c r="D8" s="13">
        <f>2*FLOOR((LOG(C8+1)/LOG(2)),1) +1</f>
        <v>1</v>
      </c>
      <c r="E8" s="13">
        <f>C7*C4</f>
        <v>0</v>
      </c>
      <c r="F8" s="13">
        <f t="shared" si="0"/>
        <v>0</v>
      </c>
    </row>
    <row r="9" spans="1:8" ht="15.75" thickBot="1" x14ac:dyDescent="0.3">
      <c r="A9" s="31" t="s">
        <v>198</v>
      </c>
      <c r="B9" s="30" t="s">
        <v>18</v>
      </c>
      <c r="C9" s="18"/>
      <c r="D9" s="13">
        <f>2*FLOOR((LOG(C9+1)/LOG(2)),1) +1</f>
        <v>1</v>
      </c>
      <c r="E9" s="13">
        <f>C7*C4</f>
        <v>0</v>
      </c>
      <c r="F9" s="13">
        <f t="shared" si="0"/>
        <v>0</v>
      </c>
    </row>
    <row r="10" spans="1:8" ht="15.75" thickBot="1" x14ac:dyDescent="0.3">
      <c r="A10" s="3" t="s">
        <v>98</v>
      </c>
      <c r="B10" s="30"/>
      <c r="C10" s="18"/>
      <c r="D10" s="18"/>
    </row>
    <row r="11" spans="1:8" ht="15.75" thickBot="1" x14ac:dyDescent="0.3">
      <c r="A11" s="2" t="s">
        <v>199</v>
      </c>
      <c r="B11" s="30" t="s">
        <v>13</v>
      </c>
      <c r="C11" s="18"/>
      <c r="D11" s="18">
        <v>1</v>
      </c>
      <c r="E11" s="18">
        <f>C4</f>
        <v>6</v>
      </c>
      <c r="F11" s="13">
        <f t="shared" si="0"/>
        <v>6</v>
      </c>
    </row>
    <row r="12" spans="1:8" ht="15.75" thickBot="1" x14ac:dyDescent="0.3">
      <c r="A12" s="3" t="s">
        <v>33</v>
      </c>
      <c r="B12" s="30"/>
      <c r="C12" s="18"/>
      <c r="D12" s="18"/>
      <c r="E12" s="18"/>
    </row>
    <row r="13" spans="1:8" ht="15.75" thickBot="1" x14ac:dyDescent="0.3">
      <c r="A13" s="3" t="s">
        <v>19</v>
      </c>
      <c r="B13" s="30"/>
      <c r="C13" s="18"/>
      <c r="D13" s="18"/>
      <c r="E13" s="18"/>
    </row>
    <row r="14" spans="1:8" ht="15.75" thickBot="1" x14ac:dyDescent="0.3">
      <c r="A14" s="3"/>
      <c r="B14" s="30"/>
      <c r="C14" s="18"/>
      <c r="D14" s="18"/>
      <c r="F14" s="13">
        <f>SUM(F3:F13)</f>
        <v>18</v>
      </c>
    </row>
    <row r="15" spans="1:8" ht="15.75" thickBot="1" x14ac:dyDescent="0.3">
      <c r="A15" s="2"/>
      <c r="B15" s="30"/>
      <c r="C15" s="18"/>
      <c r="D15" s="18"/>
    </row>
    <row r="16" spans="1:8" ht="15.75" thickBot="1" x14ac:dyDescent="0.3">
      <c r="A16" s="2"/>
      <c r="B16" s="30"/>
      <c r="C16" s="18"/>
      <c r="D16" s="18"/>
      <c r="E16" s="18"/>
    </row>
    <row r="17" spans="1:4" ht="15.75" thickBot="1" x14ac:dyDescent="0.3">
      <c r="A17" s="3"/>
      <c r="B17" s="30"/>
      <c r="C17" s="18"/>
    </row>
    <row r="18" spans="1:4" ht="15.75" thickBot="1" x14ac:dyDescent="0.3">
      <c r="A18" s="2"/>
      <c r="B18" s="30"/>
      <c r="D18" s="18"/>
    </row>
    <row r="19" spans="1:4" ht="15.75" thickBot="1" x14ac:dyDescent="0.3">
      <c r="A19" s="2"/>
      <c r="B19" s="30"/>
      <c r="D19" s="18"/>
    </row>
    <row r="20" spans="1:4" ht="15.75" thickBot="1" x14ac:dyDescent="0.3">
      <c r="A20" s="2"/>
      <c r="B20" s="30"/>
      <c r="C20" s="18"/>
      <c r="D20" s="18"/>
    </row>
    <row r="21" spans="1:4" ht="15.75" thickBot="1" x14ac:dyDescent="0.3">
      <c r="A21" s="2"/>
      <c r="B21" s="30"/>
      <c r="C21" s="18"/>
      <c r="D21" s="18"/>
    </row>
    <row r="22" spans="1:4" ht="15.75" thickBot="1" x14ac:dyDescent="0.3">
      <c r="A22" s="3"/>
      <c r="B22" s="30"/>
    </row>
    <row r="23" spans="1:4" ht="15.75" thickBot="1" x14ac:dyDescent="0.3">
      <c r="A23" s="3"/>
      <c r="B23" s="30"/>
      <c r="C23" s="18"/>
    </row>
    <row r="24" spans="1:4" ht="15.75" thickBot="1" x14ac:dyDescent="0.3">
      <c r="A24" s="3"/>
      <c r="B24" s="30"/>
      <c r="C24" s="18"/>
    </row>
    <row r="25" spans="1:4" ht="15.75" thickBot="1" x14ac:dyDescent="0.3">
      <c r="A25" s="2"/>
      <c r="B25" s="30"/>
      <c r="C25" s="18"/>
    </row>
    <row r="26" spans="1:4" ht="15.75" thickBot="1" x14ac:dyDescent="0.3">
      <c r="A26" s="3"/>
      <c r="B26" s="30"/>
    </row>
    <row r="27" spans="1:4" ht="15.75" thickBot="1" x14ac:dyDescent="0.3">
      <c r="A27" s="2"/>
      <c r="B27" s="30"/>
      <c r="C27" s="18"/>
    </row>
    <row r="28" spans="1:4" ht="15.75" thickBot="1" x14ac:dyDescent="0.3">
      <c r="A28" s="3"/>
      <c r="B28" s="30"/>
    </row>
    <row r="29" spans="1:4" ht="15.75" thickBot="1" x14ac:dyDescent="0.3">
      <c r="A29" s="2"/>
      <c r="B29" s="30"/>
      <c r="C29" s="18"/>
    </row>
    <row r="30" spans="1:4" ht="15.75" thickBot="1" x14ac:dyDescent="0.3">
      <c r="A30" s="3"/>
      <c r="B30" s="30"/>
      <c r="C30" s="18"/>
    </row>
    <row r="31" spans="1:4" ht="15.75" thickBot="1" x14ac:dyDescent="0.3">
      <c r="A31" s="2"/>
      <c r="B31" s="30"/>
      <c r="C31" s="18"/>
    </row>
    <row r="32" spans="1:4" ht="15.75" thickBot="1" x14ac:dyDescent="0.3">
      <c r="A32" s="3"/>
      <c r="B32" s="30"/>
      <c r="C32" s="18"/>
    </row>
    <row r="33" spans="1:3" ht="15.75" thickBot="1" x14ac:dyDescent="0.3">
      <c r="A33" s="2"/>
      <c r="B33" s="30"/>
      <c r="C33" s="18"/>
    </row>
    <row r="34" spans="1:3" ht="15.75" thickBot="1" x14ac:dyDescent="0.3">
      <c r="A34" s="3"/>
      <c r="B34" s="30"/>
      <c r="C34" s="18"/>
    </row>
    <row r="35" spans="1:3" ht="15.75" thickBot="1" x14ac:dyDescent="0.3">
      <c r="A35" s="3"/>
      <c r="B35" s="30"/>
      <c r="C35" s="18"/>
    </row>
    <row r="36" spans="1:3" ht="15.75" thickBot="1" x14ac:dyDescent="0.3">
      <c r="A36" s="3"/>
      <c r="B36" s="30"/>
    </row>
    <row r="37" spans="1:3" ht="15.75" thickBot="1" x14ac:dyDescent="0.3">
      <c r="A37" s="3"/>
      <c r="B37" s="30"/>
      <c r="C37" s="18"/>
    </row>
    <row r="38" spans="1:3" ht="15.75" thickBot="1" x14ac:dyDescent="0.3">
      <c r="A38" s="3"/>
      <c r="B38" s="30"/>
      <c r="C38" s="18"/>
    </row>
    <row r="39" spans="1:3" ht="15.75" thickBot="1" x14ac:dyDescent="0.3">
      <c r="A39" s="3"/>
      <c r="B39" s="30"/>
      <c r="C39" s="18"/>
    </row>
    <row r="40" spans="1:3" ht="15.75" thickBot="1" x14ac:dyDescent="0.3">
      <c r="A40" s="3"/>
      <c r="B40" s="6"/>
      <c r="C40" s="18"/>
    </row>
    <row r="41" spans="1:3" ht="15.75" thickBot="1" x14ac:dyDescent="0.3">
      <c r="A41" s="24"/>
      <c r="B41" s="23"/>
      <c r="C41" s="18"/>
    </row>
    <row r="42" spans="1:3" ht="15.75" thickBot="1" x14ac:dyDescent="0.3">
      <c r="A42" s="25"/>
      <c r="B42" s="23"/>
      <c r="C42" s="18"/>
    </row>
    <row r="43" spans="1:3" ht="15.75" thickBot="1" x14ac:dyDescent="0.3">
      <c r="A43" s="24"/>
      <c r="B43" s="23"/>
      <c r="C43" s="18"/>
    </row>
    <row r="44" spans="1:3" ht="15.75" thickBot="1" x14ac:dyDescent="0.3">
      <c r="A44" s="25"/>
      <c r="B44" s="23"/>
      <c r="C44" s="18"/>
    </row>
    <row r="45" spans="1:3" ht="15.75" thickBot="1" x14ac:dyDescent="0.3">
      <c r="A45" s="24"/>
      <c r="B45" s="23"/>
      <c r="C45" s="18"/>
    </row>
    <row r="46" spans="1:3" ht="15.75" thickBot="1" x14ac:dyDescent="0.3">
      <c r="A46" s="24"/>
      <c r="B46" s="23"/>
      <c r="C46" s="18"/>
    </row>
    <row r="47" spans="1:3" ht="15.75" thickBot="1" x14ac:dyDescent="0.3">
      <c r="A47" s="24"/>
      <c r="B47" s="23"/>
      <c r="C47" s="18"/>
    </row>
    <row r="48" spans="1:3" ht="15.75" thickBot="1" x14ac:dyDescent="0.3">
      <c r="A48" s="25"/>
      <c r="B48" s="23"/>
    </row>
    <row r="49" spans="1:2" ht="15.75" thickBot="1" x14ac:dyDescent="0.3">
      <c r="A49" s="26"/>
      <c r="B49" s="23"/>
    </row>
    <row r="50" spans="1:2" ht="15.75" thickBot="1" x14ac:dyDescent="0.3">
      <c r="A50" s="26"/>
      <c r="B50" s="23"/>
    </row>
    <row r="51" spans="1:2" ht="15.75" thickBot="1" x14ac:dyDescent="0.3">
      <c r="A51" s="22"/>
      <c r="B51" s="23"/>
    </row>
    <row r="52" spans="1:2" ht="15.75" thickBot="1" x14ac:dyDescent="0.3">
      <c r="A52" s="26"/>
      <c r="B52" s="23"/>
    </row>
    <row r="53" spans="1:2" ht="15.75" thickBot="1" x14ac:dyDescent="0.3">
      <c r="A53" s="26"/>
      <c r="B53" s="23"/>
    </row>
    <row r="54" spans="1:2" ht="15.75" thickBot="1" x14ac:dyDescent="0.3">
      <c r="A54" s="22"/>
      <c r="B54" s="23"/>
    </row>
    <row r="55" spans="1:2" ht="15.75" thickBot="1" x14ac:dyDescent="0.3">
      <c r="A55" s="24"/>
      <c r="B55" s="23"/>
    </row>
    <row r="56" spans="1:2" ht="15.75" thickBot="1" x14ac:dyDescent="0.3">
      <c r="A56" s="25"/>
      <c r="B56" s="23"/>
    </row>
    <row r="57" spans="1:2" ht="15.75" thickBot="1" x14ac:dyDescent="0.3">
      <c r="A57" s="24"/>
      <c r="B57" s="23"/>
    </row>
    <row r="58" spans="1:2" ht="15.75" thickBot="1" x14ac:dyDescent="0.3">
      <c r="A58" s="25"/>
      <c r="B58" s="23"/>
    </row>
    <row r="59" spans="1:2" ht="15.75" thickBot="1" x14ac:dyDescent="0.3">
      <c r="A59" s="24"/>
      <c r="B59" s="23"/>
    </row>
    <row r="60" spans="1:2" ht="15.75" thickBot="1" x14ac:dyDescent="0.3">
      <c r="A60" s="25"/>
      <c r="B60" s="23"/>
    </row>
    <row r="61" spans="1:2" ht="15.75" thickBot="1" x14ac:dyDescent="0.3">
      <c r="A61" s="24"/>
      <c r="B61" s="23"/>
    </row>
    <row r="62" spans="1:2" ht="15.75" thickBot="1" x14ac:dyDescent="0.3">
      <c r="A62" s="24"/>
      <c r="B62" s="23"/>
    </row>
    <row r="63" spans="1:2" ht="15.75" thickBot="1" x14ac:dyDescent="0.3">
      <c r="A63" s="24"/>
      <c r="B63" s="23"/>
    </row>
    <row r="64" spans="1:2" ht="15.75" thickBot="1" x14ac:dyDescent="0.3">
      <c r="A64" s="24"/>
      <c r="B64" s="23"/>
    </row>
    <row r="65" spans="1:2" ht="15.75" thickBot="1" x14ac:dyDescent="0.3">
      <c r="A65" s="24"/>
      <c r="B65" s="23"/>
    </row>
    <row r="66" spans="1:2" ht="15.75" thickBot="1" x14ac:dyDescent="0.3">
      <c r="A66" s="25"/>
      <c r="B66" s="23"/>
    </row>
    <row r="67" spans="1:2" ht="15.75" thickBot="1" x14ac:dyDescent="0.3">
      <c r="A67" s="25"/>
      <c r="B67" s="23"/>
    </row>
    <row r="68" spans="1:2" ht="15.75" thickBot="1" x14ac:dyDescent="0.3">
      <c r="A68" s="25"/>
      <c r="B68" s="23"/>
    </row>
    <row r="69" spans="1:2" ht="15.75" thickBot="1" x14ac:dyDescent="0.3">
      <c r="A69" s="25"/>
      <c r="B69" s="23"/>
    </row>
    <row r="70" spans="1:2" ht="15.75" thickBot="1" x14ac:dyDescent="0.3">
      <c r="A70" s="24"/>
      <c r="B70" s="23"/>
    </row>
    <row r="71" spans="1:2" ht="15.75" thickBot="1" x14ac:dyDescent="0.3">
      <c r="A71" s="24"/>
      <c r="B71" s="23"/>
    </row>
    <row r="72" spans="1:2" ht="15.75" thickBot="1" x14ac:dyDescent="0.3">
      <c r="A72" s="24"/>
      <c r="B72" s="23"/>
    </row>
    <row r="73" spans="1:2" ht="15.75" thickBot="1" x14ac:dyDescent="0.3">
      <c r="A73" s="25"/>
      <c r="B73" s="23"/>
    </row>
    <row r="74" spans="1:2" ht="15.75" thickBot="1" x14ac:dyDescent="0.3">
      <c r="A74" s="25"/>
      <c r="B74" s="23"/>
    </row>
    <row r="75" spans="1:2" ht="15.75" thickBot="1" x14ac:dyDescent="0.3">
      <c r="A75" s="27"/>
      <c r="B75" s="23"/>
    </row>
    <row r="76" spans="1:2" ht="15.75" thickBot="1" x14ac:dyDescent="0.3">
      <c r="A76" s="28"/>
      <c r="B76" s="23"/>
    </row>
    <row r="77" spans="1:2" ht="15.75" thickBot="1" x14ac:dyDescent="0.3">
      <c r="A77" s="28"/>
      <c r="B77" s="23"/>
    </row>
    <row r="78" spans="1:2" ht="15.75" thickBot="1" x14ac:dyDescent="0.3">
      <c r="A78" s="27"/>
      <c r="B78" s="23"/>
    </row>
    <row r="79" spans="1:2" ht="15.75" thickBot="1" x14ac:dyDescent="0.3">
      <c r="A79" s="28"/>
      <c r="B79" s="23"/>
    </row>
    <row r="80" spans="1:2" ht="15.75" thickBot="1" x14ac:dyDescent="0.3">
      <c r="A80" s="28"/>
      <c r="B80" s="23"/>
    </row>
    <row r="81" spans="1:2" ht="15.75" thickBot="1" x14ac:dyDescent="0.3">
      <c r="A81" s="24"/>
      <c r="B81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Parameters</vt:lpstr>
      <vt:lpstr>VPS</vt:lpstr>
      <vt:lpstr>VPS extension</vt:lpstr>
      <vt:lpstr>profile_tier_level</vt:lpstr>
      <vt:lpstr>hrd_parameters</vt:lpstr>
      <vt:lpstr>sub_layer_hrd_parameters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2013-09-03T19:51:53Z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-132523360</vt:i4>
  </property>
  <property fmtid="{D5CDD505-2E9C-101B-9397-08002B2CF9AE}" pid="3" name="_NewReviewCycle">
    <vt:lpwstr/>
  </property>
</Properties>
</file>