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30" windowWidth="18315" windowHeight="11385" tabRatio="669" activeTab="2"/>
  </bookViews>
  <sheets>
    <sheet name="Note_anchor" sheetId="32" r:id="rId1"/>
    <sheet name="SummaryReport" sheetId="16" r:id="rId2"/>
    <sheet name="Overall_LCU" sheetId="12" r:id="rId3"/>
    <sheet name="Overall_PU" sheetId="11" r:id="rId4"/>
    <sheet name="Anchor" sheetId="24" r:id="rId5"/>
    <sheet name="4x8" sheetId="25" r:id="rId6"/>
    <sheet name="8x4" sheetId="33" r:id="rId7"/>
  </sheets>
  <calcPr calcId="125725"/>
</workbook>
</file>

<file path=xl/calcChain.xml><?xml version="1.0" encoding="utf-8"?>
<calcChain xmlns="http://schemas.openxmlformats.org/spreadsheetml/2006/main">
  <c r="G67" i="12"/>
  <c r="F67"/>
  <c r="E67"/>
  <c r="F52"/>
  <c r="E52"/>
  <c r="G37"/>
  <c r="M21"/>
  <c r="B67"/>
  <c r="C67"/>
  <c r="B68"/>
  <c r="C68"/>
  <c r="B69"/>
  <c r="C69"/>
  <c r="B70"/>
  <c r="C70"/>
  <c r="B71"/>
  <c r="C71"/>
  <c r="B72"/>
  <c r="C72"/>
  <c r="B73"/>
  <c r="C73"/>
  <c r="B74"/>
  <c r="C74"/>
  <c r="B75"/>
  <c r="C75"/>
  <c r="C76"/>
  <c r="B77"/>
  <c r="C66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C61"/>
  <c r="B62"/>
  <c r="C51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C36"/>
  <c r="B36"/>
  <c r="E81" i="25"/>
  <c r="C52" i="11"/>
  <c r="C53"/>
  <c r="C54"/>
  <c r="C55"/>
  <c r="C56"/>
  <c r="C57"/>
  <c r="C58"/>
  <c r="C59"/>
  <c r="C60"/>
  <c r="C61"/>
  <c r="C62"/>
  <c r="C51"/>
  <c r="C37"/>
  <c r="C38"/>
  <c r="C39"/>
  <c r="C40"/>
  <c r="C41"/>
  <c r="C42"/>
  <c r="C43"/>
  <c r="C44"/>
  <c r="C45"/>
  <c r="C46"/>
  <c r="C47"/>
  <c r="C36"/>
  <c r="B51"/>
  <c r="B36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C21"/>
  <c r="B21"/>
  <c r="E7"/>
  <c r="E8"/>
  <c r="E9"/>
  <c r="E10"/>
  <c r="E11"/>
  <c r="E12"/>
  <c r="E13"/>
  <c r="E14"/>
  <c r="E15"/>
  <c r="E16"/>
  <c r="D17"/>
  <c r="E17"/>
  <c r="E6"/>
  <c r="C7"/>
  <c r="C8"/>
  <c r="C9"/>
  <c r="C10"/>
  <c r="C11"/>
  <c r="C12"/>
  <c r="C13"/>
  <c r="C14"/>
  <c r="C15"/>
  <c r="B16"/>
  <c r="C16"/>
  <c r="C17"/>
  <c r="C6"/>
  <c r="F6"/>
  <c r="C50" i="33"/>
  <c r="C49"/>
  <c r="C48"/>
  <c r="C47"/>
  <c r="C46"/>
  <c r="C45"/>
  <c r="C44"/>
  <c r="C43"/>
  <c r="C42"/>
  <c r="C41"/>
  <c r="C40"/>
  <c r="C35"/>
  <c r="D35"/>
  <c r="C2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G40" i="25"/>
  <c r="D40" i="24"/>
  <c r="E40"/>
  <c r="C41" i="25"/>
  <c r="C42"/>
  <c r="C43"/>
  <c r="C44"/>
  <c r="C45"/>
  <c r="C46"/>
  <c r="C47"/>
  <c r="C48"/>
  <c r="C49"/>
  <c r="C51"/>
  <c r="C40"/>
  <c r="C40" i="24"/>
  <c r="H25" i="25"/>
  <c r="N25"/>
  <c r="M25"/>
  <c r="B6" i="11" s="1"/>
  <c r="D9" i="25"/>
  <c r="G25"/>
  <c r="B81" i="33"/>
  <c r="B80"/>
  <c r="B79"/>
  <c r="B78"/>
  <c r="B77"/>
  <c r="B76"/>
  <c r="B75"/>
  <c r="B74"/>
  <c r="B73"/>
  <c r="B72"/>
  <c r="B71"/>
  <c r="B70"/>
  <c r="D65"/>
  <c r="B65"/>
  <c r="D64"/>
  <c r="B64"/>
  <c r="D63"/>
  <c r="B63"/>
  <c r="D62"/>
  <c r="B62"/>
  <c r="F61"/>
  <c r="D61"/>
  <c r="B61"/>
  <c r="D60"/>
  <c r="B60"/>
  <c r="D59"/>
  <c r="B59"/>
  <c r="D58"/>
  <c r="B58"/>
  <c r="D57"/>
  <c r="B57"/>
  <c r="D56"/>
  <c r="B56"/>
  <c r="D55"/>
  <c r="B55"/>
  <c r="F50"/>
  <c r="E50"/>
  <c r="B50"/>
  <c r="F49"/>
  <c r="E49"/>
  <c r="B49"/>
  <c r="F48"/>
  <c r="E48"/>
  <c r="B48"/>
  <c r="F47"/>
  <c r="E47"/>
  <c r="B47"/>
  <c r="F46"/>
  <c r="E46"/>
  <c r="B46"/>
  <c r="F45"/>
  <c r="E45"/>
  <c r="B45"/>
  <c r="F44"/>
  <c r="E44"/>
  <c r="B44"/>
  <c r="F43"/>
  <c r="E43"/>
  <c r="B43"/>
  <c r="F42"/>
  <c r="E42"/>
  <c r="B42"/>
  <c r="F41"/>
  <c r="E41"/>
  <c r="B41"/>
  <c r="F40"/>
  <c r="E40"/>
  <c r="B40"/>
  <c r="F20"/>
  <c r="E20"/>
  <c r="D20"/>
  <c r="F19"/>
  <c r="E19"/>
  <c r="F65" s="1"/>
  <c r="D19"/>
  <c r="C65" s="1"/>
  <c r="F18"/>
  <c r="E18"/>
  <c r="D18"/>
  <c r="C64" s="1"/>
  <c r="F17"/>
  <c r="E17"/>
  <c r="F63" s="1"/>
  <c r="D17"/>
  <c r="G33" s="1"/>
  <c r="F16"/>
  <c r="E16"/>
  <c r="D16"/>
  <c r="G32" s="1"/>
  <c r="F15"/>
  <c r="E15"/>
  <c r="D15"/>
  <c r="C61" s="1"/>
  <c r="F14"/>
  <c r="E14"/>
  <c r="D14"/>
  <c r="C60" s="1"/>
  <c r="F13"/>
  <c r="E13"/>
  <c r="F59" s="1"/>
  <c r="D13"/>
  <c r="G29" s="1"/>
  <c r="F12"/>
  <c r="E12"/>
  <c r="D12"/>
  <c r="G28" s="1"/>
  <c r="F11"/>
  <c r="E11"/>
  <c r="F57" s="1"/>
  <c r="D11"/>
  <c r="G27" s="1"/>
  <c r="F10"/>
  <c r="E10"/>
  <c r="D10"/>
  <c r="C56" s="1"/>
  <c r="F9"/>
  <c r="E9"/>
  <c r="F55" s="1"/>
  <c r="D9"/>
  <c r="G25" s="1"/>
  <c r="K5"/>
  <c r="K4"/>
  <c r="C58" l="1"/>
  <c r="G14"/>
  <c r="J30" s="1"/>
  <c r="G44"/>
  <c r="G15"/>
  <c r="K31" s="1"/>
  <c r="G45"/>
  <c r="G10"/>
  <c r="J26" s="1"/>
  <c r="D71" s="1"/>
  <c r="G18"/>
  <c r="J34" s="1"/>
  <c r="D79" s="1"/>
  <c r="G40"/>
  <c r="G48"/>
  <c r="G43"/>
  <c r="G47"/>
  <c r="G12"/>
  <c r="E58" s="1"/>
  <c r="G58" s="1"/>
  <c r="G20"/>
  <c r="G42"/>
  <c r="G50"/>
  <c r="C62"/>
  <c r="L30"/>
  <c r="K30"/>
  <c r="I35"/>
  <c r="I34"/>
  <c r="I33"/>
  <c r="I32"/>
  <c r="I31"/>
  <c r="I30"/>
  <c r="I29"/>
  <c r="I28"/>
  <c r="I27"/>
  <c r="I26"/>
  <c r="I25"/>
  <c r="G16"/>
  <c r="L32" s="1"/>
  <c r="N32" s="1"/>
  <c r="G46"/>
  <c r="H35"/>
  <c r="H34"/>
  <c r="H33"/>
  <c r="H32"/>
  <c r="H31"/>
  <c r="H30"/>
  <c r="H29"/>
  <c r="H28"/>
  <c r="H27"/>
  <c r="H26"/>
  <c r="H25"/>
  <c r="G11"/>
  <c r="E57" s="1"/>
  <c r="G19"/>
  <c r="L35" s="1"/>
  <c r="G41"/>
  <c r="G49"/>
  <c r="G35"/>
  <c r="G34"/>
  <c r="C79" s="1"/>
  <c r="G31"/>
  <c r="G30"/>
  <c r="M30" s="1"/>
  <c r="D11" i="11" s="1"/>
  <c r="G26" i="33"/>
  <c r="D25" i="25"/>
  <c r="C25"/>
  <c r="E25"/>
  <c r="C70" i="33"/>
  <c r="D75"/>
  <c r="E60"/>
  <c r="G60" s="1"/>
  <c r="C78"/>
  <c r="E56"/>
  <c r="G56" s="1"/>
  <c r="C74"/>
  <c r="C55"/>
  <c r="C59"/>
  <c r="C63"/>
  <c r="F56"/>
  <c r="F60"/>
  <c r="F64"/>
  <c r="G9"/>
  <c r="L25" s="1"/>
  <c r="N25" s="1"/>
  <c r="G13"/>
  <c r="L29" s="1"/>
  <c r="N29" s="1"/>
  <c r="C57"/>
  <c r="E62"/>
  <c r="C73"/>
  <c r="C77"/>
  <c r="C81"/>
  <c r="G17"/>
  <c r="F58"/>
  <c r="F62"/>
  <c r="L31" l="1"/>
  <c r="N31" s="1"/>
  <c r="N35"/>
  <c r="N30"/>
  <c r="L34"/>
  <c r="N34" s="1"/>
  <c r="E64"/>
  <c r="G64" s="1"/>
  <c r="M34"/>
  <c r="D15" i="11" s="1"/>
  <c r="D30" i="12" s="1"/>
  <c r="J31" i="33"/>
  <c r="D76" s="1"/>
  <c r="L26"/>
  <c r="N26" s="1"/>
  <c r="K34"/>
  <c r="E61"/>
  <c r="G61" s="1"/>
  <c r="G62"/>
  <c r="L28"/>
  <c r="N28" s="1"/>
  <c r="K26"/>
  <c r="M26" s="1"/>
  <c r="D7" i="11" s="1"/>
  <c r="J33" i="33"/>
  <c r="M33" s="1"/>
  <c r="D14" i="11" s="1"/>
  <c r="K33" i="33"/>
  <c r="C75"/>
  <c r="E75" s="1"/>
  <c r="K25"/>
  <c r="J25"/>
  <c r="M25" s="1"/>
  <c r="D6" i="11" s="1"/>
  <c r="J27" i="33"/>
  <c r="K27"/>
  <c r="J32"/>
  <c r="K32"/>
  <c r="L33"/>
  <c r="N33" s="1"/>
  <c r="K28"/>
  <c r="J28"/>
  <c r="L27"/>
  <c r="N27" s="1"/>
  <c r="K29"/>
  <c r="J29"/>
  <c r="C71"/>
  <c r="E71" s="1"/>
  <c r="J35"/>
  <c r="D80" s="1"/>
  <c r="K35"/>
  <c r="E65"/>
  <c r="G65" s="1"/>
  <c r="E79"/>
  <c r="E55"/>
  <c r="G55" s="1"/>
  <c r="G57"/>
  <c r="C80"/>
  <c r="C76"/>
  <c r="E63"/>
  <c r="G63" s="1"/>
  <c r="C72"/>
  <c r="E59"/>
  <c r="G59" s="1"/>
  <c r="E80" l="1"/>
  <c r="M31"/>
  <c r="D12" i="11" s="1"/>
  <c r="M29" i="33"/>
  <c r="D10" i="11" s="1"/>
  <c r="E76" i="33"/>
  <c r="M32"/>
  <c r="D13" i="11" s="1"/>
  <c r="D28" i="12" s="1"/>
  <c r="D77" i="33"/>
  <c r="E77" s="1"/>
  <c r="M27"/>
  <c r="D8" i="11" s="1"/>
  <c r="D72" i="33"/>
  <c r="E72" s="1"/>
  <c r="D73"/>
  <c r="E73" s="1"/>
  <c r="M28"/>
  <c r="D9" i="11" s="1"/>
  <c r="M35" i="33"/>
  <c r="D16" i="11" s="1"/>
  <c r="D81" i="33"/>
  <c r="D78"/>
  <c r="E78" s="1"/>
  <c r="D74"/>
  <c r="E74" s="1"/>
  <c r="D70"/>
  <c r="E70" s="1"/>
  <c r="F51" i="25" l="1"/>
  <c r="E51"/>
  <c r="G51" s="1"/>
  <c r="B51"/>
  <c r="D66"/>
  <c r="B66"/>
  <c r="D19"/>
  <c r="D20"/>
  <c r="G36" l="1"/>
  <c r="C36"/>
  <c r="D36"/>
  <c r="C66"/>
  <c r="H36"/>
  <c r="I36"/>
  <c r="D52" i="11"/>
  <c r="D53"/>
  <c r="D54"/>
  <c r="D55"/>
  <c r="D56"/>
  <c r="D57"/>
  <c r="D58"/>
  <c r="D59"/>
  <c r="D60"/>
  <c r="D61"/>
  <c r="D62"/>
  <c r="D51"/>
  <c r="B71" i="25"/>
  <c r="B72"/>
  <c r="B73"/>
  <c r="B74"/>
  <c r="B75"/>
  <c r="B76"/>
  <c r="B77"/>
  <c r="B78"/>
  <c r="B79"/>
  <c r="B80"/>
  <c r="B81"/>
  <c r="C81"/>
  <c r="B70"/>
  <c r="B71" i="24"/>
  <c r="C71"/>
  <c r="D71"/>
  <c r="E71"/>
  <c r="B72"/>
  <c r="C72"/>
  <c r="D72"/>
  <c r="E72"/>
  <c r="B73"/>
  <c r="C73"/>
  <c r="D73"/>
  <c r="E73"/>
  <c r="B74"/>
  <c r="C74"/>
  <c r="D74"/>
  <c r="E74"/>
  <c r="B75"/>
  <c r="C75"/>
  <c r="D75"/>
  <c r="E75"/>
  <c r="B76"/>
  <c r="C76"/>
  <c r="D76"/>
  <c r="E76"/>
  <c r="B77"/>
  <c r="C77"/>
  <c r="D77"/>
  <c r="E77"/>
  <c r="B78"/>
  <c r="C78"/>
  <c r="D78"/>
  <c r="E78"/>
  <c r="B79"/>
  <c r="C79"/>
  <c r="D79"/>
  <c r="E79"/>
  <c r="B80"/>
  <c r="C80"/>
  <c r="D80"/>
  <c r="E80"/>
  <c r="B81"/>
  <c r="C81"/>
  <c r="D81"/>
  <c r="E81"/>
  <c r="E70"/>
  <c r="D70"/>
  <c r="C70"/>
  <c r="B70"/>
  <c r="C80" i="25" l="1"/>
  <c r="K5"/>
  <c r="K4"/>
  <c r="K5" i="24"/>
  <c r="K4"/>
  <c r="B40" l="1"/>
  <c r="B41"/>
  <c r="C41"/>
  <c r="D41"/>
  <c r="E41"/>
  <c r="B42"/>
  <c r="C42"/>
  <c r="D42"/>
  <c r="E42"/>
  <c r="B43"/>
  <c r="C43"/>
  <c r="D43"/>
  <c r="E43"/>
  <c r="B44"/>
  <c r="C44"/>
  <c r="D44"/>
  <c r="E44"/>
  <c r="B45"/>
  <c r="C45"/>
  <c r="D45"/>
  <c r="E45"/>
  <c r="B46"/>
  <c r="C46"/>
  <c r="D46"/>
  <c r="E46"/>
  <c r="B47"/>
  <c r="C47"/>
  <c r="D47"/>
  <c r="E47"/>
  <c r="B48"/>
  <c r="C48"/>
  <c r="D48"/>
  <c r="E48"/>
  <c r="B49"/>
  <c r="C49"/>
  <c r="D49"/>
  <c r="E49"/>
  <c r="B50"/>
  <c r="C50"/>
  <c r="D50"/>
  <c r="E50"/>
  <c r="B51"/>
  <c r="C51"/>
  <c r="D51"/>
  <c r="E51"/>
  <c r="D80" i="25" l="1"/>
  <c r="B61" i="11" s="1"/>
  <c r="F48" i="24"/>
  <c r="F47"/>
  <c r="F46"/>
  <c r="F45"/>
  <c r="F44"/>
  <c r="F40"/>
  <c r="F43"/>
  <c r="F42"/>
  <c r="F41"/>
  <c r="F51"/>
  <c r="F50"/>
  <c r="F49"/>
  <c r="D6" i="12" l="1"/>
  <c r="D7"/>
  <c r="D8"/>
  <c r="D9"/>
  <c r="D10"/>
  <c r="D11"/>
  <c r="D12"/>
  <c r="D13"/>
  <c r="D14"/>
  <c r="D15"/>
  <c r="D16"/>
  <c r="D5"/>
  <c r="C29" l="1"/>
  <c r="D29"/>
  <c r="E29"/>
  <c r="E27"/>
  <c r="C27"/>
  <c r="D27"/>
  <c r="C24"/>
  <c r="E24"/>
  <c r="D24"/>
  <c r="E26"/>
  <c r="C26"/>
  <c r="D26"/>
  <c r="E25"/>
  <c r="C25"/>
  <c r="D25"/>
  <c r="E31"/>
  <c r="D31"/>
  <c r="E23"/>
  <c r="C23"/>
  <c r="D23"/>
  <c r="C28"/>
  <c r="E28"/>
  <c r="B21"/>
  <c r="D21"/>
  <c r="E21"/>
  <c r="C32"/>
  <c r="C30"/>
  <c r="E30"/>
  <c r="C22"/>
  <c r="D22"/>
  <c r="E22"/>
  <c r="D66"/>
  <c r="D76"/>
  <c r="D74"/>
  <c r="D72"/>
  <c r="D70"/>
  <c r="D68"/>
  <c r="D77"/>
  <c r="D75"/>
  <c r="D73"/>
  <c r="D71"/>
  <c r="D69"/>
  <c r="D67"/>
  <c r="D55" i="25" l="1"/>
  <c r="D56"/>
  <c r="D57"/>
  <c r="D58"/>
  <c r="D59"/>
  <c r="D60"/>
  <c r="D61"/>
  <c r="D62"/>
  <c r="D63"/>
  <c r="D64"/>
  <c r="B56"/>
  <c r="B57"/>
  <c r="B58"/>
  <c r="B59"/>
  <c r="B60"/>
  <c r="B61"/>
  <c r="B62"/>
  <c r="B63"/>
  <c r="B64"/>
  <c r="B55"/>
  <c r="F41"/>
  <c r="F42"/>
  <c r="F43"/>
  <c r="F44"/>
  <c r="F45"/>
  <c r="F46"/>
  <c r="F47"/>
  <c r="F48"/>
  <c r="F49"/>
  <c r="F40"/>
  <c r="E41"/>
  <c r="E42"/>
  <c r="E43"/>
  <c r="E44"/>
  <c r="E45"/>
  <c r="E46"/>
  <c r="E47"/>
  <c r="E48"/>
  <c r="E49"/>
  <c r="E40"/>
  <c r="B41"/>
  <c r="B42"/>
  <c r="B43"/>
  <c r="B44"/>
  <c r="B45"/>
  <c r="G45" s="1"/>
  <c r="B46"/>
  <c r="B47"/>
  <c r="B48"/>
  <c r="B49"/>
  <c r="B40"/>
  <c r="G49" l="1"/>
  <c r="G41"/>
  <c r="G48"/>
  <c r="G44"/>
  <c r="G47"/>
  <c r="G43"/>
  <c r="G46"/>
  <c r="G42"/>
  <c r="F20"/>
  <c r="E20"/>
  <c r="F19"/>
  <c r="E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C55"/>
  <c r="E26" l="1"/>
  <c r="D26"/>
  <c r="C26"/>
  <c r="E32"/>
  <c r="D32"/>
  <c r="C32"/>
  <c r="C33"/>
  <c r="E33"/>
  <c r="D33"/>
  <c r="D29"/>
  <c r="C29"/>
  <c r="E29"/>
  <c r="D28"/>
  <c r="C28"/>
  <c r="E28"/>
  <c r="C34"/>
  <c r="E34"/>
  <c r="D34"/>
  <c r="C27"/>
  <c r="E27"/>
  <c r="D27"/>
  <c r="D30"/>
  <c r="C30"/>
  <c r="E30"/>
  <c r="E31"/>
  <c r="D31"/>
  <c r="C31"/>
  <c r="C59"/>
  <c r="C57"/>
  <c r="G19"/>
  <c r="B46" i="11" s="1"/>
  <c r="C64" i="25"/>
  <c r="C62"/>
  <c r="C63"/>
  <c r="F66"/>
  <c r="G20"/>
  <c r="C56"/>
  <c r="C60"/>
  <c r="C58"/>
  <c r="C61"/>
  <c r="F55"/>
  <c r="F57"/>
  <c r="F59"/>
  <c r="F61"/>
  <c r="F63"/>
  <c r="F56"/>
  <c r="F58"/>
  <c r="F60"/>
  <c r="F62"/>
  <c r="F64"/>
  <c r="I25"/>
  <c r="C70"/>
  <c r="H29"/>
  <c r="I29"/>
  <c r="G29"/>
  <c r="C74" s="1"/>
  <c r="H33"/>
  <c r="I33"/>
  <c r="G33"/>
  <c r="C78" s="1"/>
  <c r="I28"/>
  <c r="H28"/>
  <c r="G28"/>
  <c r="C73" s="1"/>
  <c r="G32"/>
  <c r="C77" s="1"/>
  <c r="H32"/>
  <c r="I32"/>
  <c r="I27"/>
  <c r="G27"/>
  <c r="C72" s="1"/>
  <c r="H27"/>
  <c r="I31"/>
  <c r="G31"/>
  <c r="C76" s="1"/>
  <c r="H31"/>
  <c r="H26"/>
  <c r="I26"/>
  <c r="G26"/>
  <c r="C71" s="1"/>
  <c r="I30"/>
  <c r="G30"/>
  <c r="C75" s="1"/>
  <c r="H30"/>
  <c r="H34"/>
  <c r="I34"/>
  <c r="G34"/>
  <c r="C79" s="1"/>
  <c r="G9"/>
  <c r="E55" s="1"/>
  <c r="G10"/>
  <c r="E56" s="1"/>
  <c r="G11"/>
  <c r="E57" s="1"/>
  <c r="G12"/>
  <c r="E58" s="1"/>
  <c r="G13"/>
  <c r="E59" s="1"/>
  <c r="G14"/>
  <c r="E60" s="1"/>
  <c r="G15"/>
  <c r="E61" s="1"/>
  <c r="G16"/>
  <c r="E62" s="1"/>
  <c r="G17"/>
  <c r="E63" s="1"/>
  <c r="G18"/>
  <c r="E64" s="1"/>
  <c r="B56" i="24"/>
  <c r="D56"/>
  <c r="B57"/>
  <c r="D57"/>
  <c r="B58"/>
  <c r="D58"/>
  <c r="B59"/>
  <c r="D59"/>
  <c r="B60"/>
  <c r="D60"/>
  <c r="B61"/>
  <c r="D61"/>
  <c r="B62"/>
  <c r="D62"/>
  <c r="B63"/>
  <c r="D63"/>
  <c r="B64"/>
  <c r="D64"/>
  <c r="B65"/>
  <c r="D65"/>
  <c r="B66"/>
  <c r="D66"/>
  <c r="F20"/>
  <c r="F19"/>
  <c r="F18"/>
  <c r="F17"/>
  <c r="F16"/>
  <c r="F15"/>
  <c r="F14"/>
  <c r="F13"/>
  <c r="F12"/>
  <c r="F11"/>
  <c r="F10"/>
  <c r="F9"/>
  <c r="E10"/>
  <c r="E11"/>
  <c r="F57" s="1"/>
  <c r="E12"/>
  <c r="E13"/>
  <c r="F59" s="1"/>
  <c r="E14"/>
  <c r="E15"/>
  <c r="F61" s="1"/>
  <c r="E16"/>
  <c r="E17"/>
  <c r="F63" s="1"/>
  <c r="E18"/>
  <c r="E19"/>
  <c r="F65" s="1"/>
  <c r="E20"/>
  <c r="E9"/>
  <c r="F55" s="1"/>
  <c r="D10"/>
  <c r="F26" s="1"/>
  <c r="D11"/>
  <c r="C57" s="1"/>
  <c r="D12"/>
  <c r="C58" s="1"/>
  <c r="D13"/>
  <c r="C59" s="1"/>
  <c r="D14"/>
  <c r="F30" s="1"/>
  <c r="D15"/>
  <c r="C61" s="1"/>
  <c r="D16"/>
  <c r="F32" s="1"/>
  <c r="D17"/>
  <c r="C63" s="1"/>
  <c r="D18"/>
  <c r="F34" s="1"/>
  <c r="D19"/>
  <c r="C65" s="1"/>
  <c r="D20"/>
  <c r="F36" s="1"/>
  <c r="D9"/>
  <c r="C25" s="1"/>
  <c r="D55"/>
  <c r="B55"/>
  <c r="J36" i="25" l="1"/>
  <c r="D81" s="1"/>
  <c r="B62" i="11" s="1"/>
  <c r="K36" i="25"/>
  <c r="M36" s="1"/>
  <c r="B17" i="11" s="1"/>
  <c r="B32" i="12" s="1"/>
  <c r="L36" i="25"/>
  <c r="N36" s="1"/>
  <c r="E66"/>
  <c r="G66" s="1"/>
  <c r="B47" i="11" s="1"/>
  <c r="F64" i="24"/>
  <c r="F60"/>
  <c r="F56"/>
  <c r="F66"/>
  <c r="F62"/>
  <c r="F58"/>
  <c r="G58" i="25"/>
  <c r="B39" i="11" s="1"/>
  <c r="G59" i="25"/>
  <c r="B40" i="11" s="1"/>
  <c r="G64" i="25"/>
  <c r="B45" i="11" s="1"/>
  <c r="G56" i="25"/>
  <c r="B37" i="11" s="1"/>
  <c r="G57" i="25"/>
  <c r="B38" i="11" s="1"/>
  <c r="G62" i="25"/>
  <c r="B43" i="11" s="1"/>
  <c r="G63" i="25"/>
  <c r="B44" i="11" s="1"/>
  <c r="G55" i="25"/>
  <c r="B51" i="12" s="1"/>
  <c r="G60" i="25"/>
  <c r="B41" i="11" s="1"/>
  <c r="G61" i="25"/>
  <c r="B42" i="11" s="1"/>
  <c r="C60" i="24"/>
  <c r="F25"/>
  <c r="E36"/>
  <c r="E35"/>
  <c r="E34"/>
  <c r="E33"/>
  <c r="E32"/>
  <c r="E31"/>
  <c r="E30"/>
  <c r="E29"/>
  <c r="E28"/>
  <c r="E27"/>
  <c r="E26"/>
  <c r="C64"/>
  <c r="C56"/>
  <c r="E25"/>
  <c r="F35"/>
  <c r="F33"/>
  <c r="F31"/>
  <c r="F29"/>
  <c r="F28"/>
  <c r="F27"/>
  <c r="K32" i="25"/>
  <c r="L32"/>
  <c r="N32" s="1"/>
  <c r="J32"/>
  <c r="D77" s="1"/>
  <c r="E77" s="1"/>
  <c r="B58" i="11" s="1"/>
  <c r="K28" i="25"/>
  <c r="L28"/>
  <c r="N28" s="1"/>
  <c r="J28"/>
  <c r="D73" s="1"/>
  <c r="E73" s="1"/>
  <c r="B54" i="11" s="1"/>
  <c r="K31" i="25"/>
  <c r="L31"/>
  <c r="N31" s="1"/>
  <c r="J31"/>
  <c r="D76" s="1"/>
  <c r="E76" s="1"/>
  <c r="B57" i="11" s="1"/>
  <c r="K27" i="25"/>
  <c r="L27"/>
  <c r="N27" s="1"/>
  <c r="J27"/>
  <c r="D72" s="1"/>
  <c r="E72" s="1"/>
  <c r="B53" i="11" s="1"/>
  <c r="L34" i="25"/>
  <c r="N34" s="1"/>
  <c r="J34"/>
  <c r="D79" s="1"/>
  <c r="E79" s="1"/>
  <c r="B60" i="11" s="1"/>
  <c r="K34" i="25"/>
  <c r="L30"/>
  <c r="N30" s="1"/>
  <c r="K30"/>
  <c r="J30"/>
  <c r="D75" s="1"/>
  <c r="E75" s="1"/>
  <c r="B56" i="11" s="1"/>
  <c r="L26" i="25"/>
  <c r="N26" s="1"/>
  <c r="J26"/>
  <c r="D71" s="1"/>
  <c r="E71" s="1"/>
  <c r="B52" i="11" s="1"/>
  <c r="K26" i="25"/>
  <c r="L33"/>
  <c r="N33" s="1"/>
  <c r="J33"/>
  <c r="D78" s="1"/>
  <c r="E78" s="1"/>
  <c r="B59" i="11" s="1"/>
  <c r="K33" i="25"/>
  <c r="L29"/>
  <c r="N29" s="1"/>
  <c r="J29"/>
  <c r="D74" s="1"/>
  <c r="E74" s="1"/>
  <c r="B55" i="11" s="1"/>
  <c r="K29" i="25"/>
  <c r="K25"/>
  <c r="L25"/>
  <c r="C21" i="12" s="1"/>
  <c r="J25" i="25"/>
  <c r="D70" s="1"/>
  <c r="E70" s="1"/>
  <c r="B66" i="12" s="1"/>
  <c r="C66" i="24"/>
  <c r="C62"/>
  <c r="C35"/>
  <c r="C31"/>
  <c r="C27"/>
  <c r="C33"/>
  <c r="C29"/>
  <c r="C55"/>
  <c r="D36"/>
  <c r="D34"/>
  <c r="D32"/>
  <c r="D30"/>
  <c r="D28"/>
  <c r="D26"/>
  <c r="G20"/>
  <c r="I36" s="1"/>
  <c r="G18"/>
  <c r="I34" s="1"/>
  <c r="G16"/>
  <c r="I32" s="1"/>
  <c r="G14"/>
  <c r="I30" s="1"/>
  <c r="G12"/>
  <c r="I28" s="1"/>
  <c r="G10"/>
  <c r="I26" s="1"/>
  <c r="C36"/>
  <c r="C34"/>
  <c r="C32"/>
  <c r="C30"/>
  <c r="C28"/>
  <c r="C26"/>
  <c r="G9"/>
  <c r="I25" s="1"/>
  <c r="G19"/>
  <c r="H35" s="1"/>
  <c r="G17"/>
  <c r="H33" s="1"/>
  <c r="G15"/>
  <c r="H31" s="1"/>
  <c r="G13"/>
  <c r="H29" s="1"/>
  <c r="G11"/>
  <c r="H27" s="1"/>
  <c r="D35"/>
  <c r="D33"/>
  <c r="D31"/>
  <c r="D29"/>
  <c r="D27"/>
  <c r="D25"/>
  <c r="M27" i="25" l="1"/>
  <c r="B8" i="11" s="1"/>
  <c r="B23" i="12" s="1"/>
  <c r="M28" i="25"/>
  <c r="B9" i="11" s="1"/>
  <c r="B24" i="12" s="1"/>
  <c r="M30" i="25"/>
  <c r="B11" i="11" s="1"/>
  <c r="B26" i="12" s="1"/>
  <c r="M34" i="25"/>
  <c r="B15" i="11" s="1"/>
  <c r="B30" i="12" s="1"/>
  <c r="D40"/>
  <c r="D25" i="11"/>
  <c r="D36" i="12"/>
  <c r="D21" i="11"/>
  <c r="D37" i="12"/>
  <c r="D22" i="11"/>
  <c r="D42" i="12"/>
  <c r="D27" i="11"/>
  <c r="D38" i="12"/>
  <c r="D23" i="11"/>
  <c r="D46" i="12"/>
  <c r="D31" i="11"/>
  <c r="D39" i="12"/>
  <c r="D24" i="11"/>
  <c r="D43" i="12"/>
  <c r="D28" i="11"/>
  <c r="D47" i="12"/>
  <c r="D32" i="11"/>
  <c r="M31" i="25"/>
  <c r="B12" i="11" s="1"/>
  <c r="B27" i="12" s="1"/>
  <c r="D44"/>
  <c r="D29" i="11"/>
  <c r="D41" i="12"/>
  <c r="D26" i="11"/>
  <c r="D45" i="12"/>
  <c r="D30" i="11"/>
  <c r="M26" i="25"/>
  <c r="B7" i="11" s="1"/>
  <c r="B22" i="12" s="1"/>
  <c r="M29" i="25"/>
  <c r="B10" i="11" s="1"/>
  <c r="B25" i="12" s="1"/>
  <c r="M33" i="25"/>
  <c r="B14" i="11" s="1"/>
  <c r="B29" i="12" s="1"/>
  <c r="M32" i="25"/>
  <c r="B13" i="11" s="1"/>
  <c r="B28" i="12" s="1"/>
  <c r="I27" i="24"/>
  <c r="I29"/>
  <c r="K29" s="1"/>
  <c r="G10" i="11" s="1"/>
  <c r="G25" i="12" s="1"/>
  <c r="I31" i="24"/>
  <c r="K31" s="1"/>
  <c r="G12" i="11" s="1"/>
  <c r="G27" i="12" s="1"/>
  <c r="I33" i="24"/>
  <c r="K33" s="1"/>
  <c r="G14" i="11" s="1"/>
  <c r="G29" i="12" s="1"/>
  <c r="I35" i="24"/>
  <c r="K35" s="1"/>
  <c r="G16" i="11" s="1"/>
  <c r="G31" i="12" s="1"/>
  <c r="H25" i="24"/>
  <c r="H26"/>
  <c r="H28"/>
  <c r="H30"/>
  <c r="H32"/>
  <c r="H34"/>
  <c r="H36"/>
  <c r="K25"/>
  <c r="G6" i="11" s="1"/>
  <c r="G21" i="12" s="1"/>
  <c r="G29" i="24"/>
  <c r="J29" s="1"/>
  <c r="F10" i="11" s="1"/>
  <c r="E59" i="24"/>
  <c r="G59" s="1"/>
  <c r="D40" i="11" s="1"/>
  <c r="G33" i="24"/>
  <c r="E63"/>
  <c r="G63" s="1"/>
  <c r="D44" i="11" s="1"/>
  <c r="E55" i="24"/>
  <c r="G55" s="1"/>
  <c r="D36" i="11" s="1"/>
  <c r="G25" i="24"/>
  <c r="E58"/>
  <c r="G58" s="1"/>
  <c r="D39" i="11" s="1"/>
  <c r="G28" i="24"/>
  <c r="K28"/>
  <c r="G9" i="11" s="1"/>
  <c r="G24" i="12" s="1"/>
  <c r="E62" i="24"/>
  <c r="G62" s="1"/>
  <c r="D43" i="11" s="1"/>
  <c r="G32" i="24"/>
  <c r="E66"/>
  <c r="G66" s="1"/>
  <c r="D47" i="11" s="1"/>
  <c r="G36" i="24"/>
  <c r="K36"/>
  <c r="G17" i="11" s="1"/>
  <c r="G32" i="12" s="1"/>
  <c r="G27" i="24"/>
  <c r="K27"/>
  <c r="G8" i="11" s="1"/>
  <c r="G23" i="12" s="1"/>
  <c r="E57" i="24"/>
  <c r="G57" s="1"/>
  <c r="D38" i="11" s="1"/>
  <c r="G31" i="24"/>
  <c r="E61"/>
  <c r="G61" s="1"/>
  <c r="D42" i="11" s="1"/>
  <c r="G35" i="24"/>
  <c r="E65"/>
  <c r="G65" s="1"/>
  <c r="D46" i="11" s="1"/>
  <c r="E56" i="24"/>
  <c r="G56" s="1"/>
  <c r="D37" i="11" s="1"/>
  <c r="G26" i="24"/>
  <c r="E60"/>
  <c r="G60" s="1"/>
  <c r="D41" i="11" s="1"/>
  <c r="G30" i="24"/>
  <c r="J30" s="1"/>
  <c r="F11" i="11" s="1"/>
  <c r="K30" i="24"/>
  <c r="G11" i="11" s="1"/>
  <c r="G26" i="12" s="1"/>
  <c r="E64" i="24"/>
  <c r="G64" s="1"/>
  <c r="D45" i="11" s="1"/>
  <c r="G34" i="24"/>
  <c r="K32"/>
  <c r="G13" i="11" s="1"/>
  <c r="G28" i="12" s="1"/>
  <c r="K26" i="24"/>
  <c r="G7" i="11" s="1"/>
  <c r="G22" i="12" s="1"/>
  <c r="K34" i="24"/>
  <c r="G15" i="11" s="1"/>
  <c r="G30" i="12" s="1"/>
  <c r="J21" l="1"/>
  <c r="D3" i="16"/>
  <c r="J34" i="24"/>
  <c r="F15" i="11" s="1"/>
  <c r="J32" i="24"/>
  <c r="F13" i="11" s="1"/>
  <c r="J26" i="24"/>
  <c r="F7" i="11" s="1"/>
  <c r="D56" i="12"/>
  <c r="D52"/>
  <c r="D57"/>
  <c r="D53"/>
  <c r="D54"/>
  <c r="D51"/>
  <c r="D60"/>
  <c r="D61"/>
  <c r="D62"/>
  <c r="D58"/>
  <c r="D59"/>
  <c r="D55"/>
  <c r="J28" i="24"/>
  <c r="F9" i="11" s="1"/>
  <c r="J36" i="24"/>
  <c r="F17" i="11" s="1"/>
  <c r="J35" i="24"/>
  <c r="F16" i="11" s="1"/>
  <c r="J31" i="24"/>
  <c r="F12" i="11" s="1"/>
  <c r="J27" i="24"/>
  <c r="F8" i="11" s="1"/>
  <c r="J25" i="24"/>
  <c r="J33"/>
  <c r="F14" i="11" s="1"/>
  <c r="F5" i="16" l="1"/>
  <c r="F4"/>
  <c r="F3"/>
  <c r="G52" i="12"/>
  <c r="E3" i="16" s="1"/>
  <c r="E4"/>
  <c r="E5"/>
  <c r="F32" i="12"/>
  <c r="F31"/>
  <c r="F30" l="1"/>
  <c r="F23"/>
  <c r="F26"/>
  <c r="F25"/>
  <c r="F24"/>
  <c r="F29"/>
  <c r="F27"/>
  <c r="F28"/>
  <c r="F21"/>
  <c r="F22"/>
  <c r="C3" i="16" l="1"/>
</calcChain>
</file>

<file path=xl/sharedStrings.xml><?xml version="1.0" encoding="utf-8"?>
<sst xmlns="http://schemas.openxmlformats.org/spreadsheetml/2006/main" count="746" uniqueCount="140">
  <si>
    <t>64x64</t>
    <phoneticPr fontId="1" type="noConversion"/>
  </si>
  <si>
    <t>64x32</t>
    <phoneticPr fontId="1" type="noConversion"/>
  </si>
  <si>
    <t>32x64</t>
    <phoneticPr fontId="1" type="noConversion"/>
  </si>
  <si>
    <t>32x32</t>
    <phoneticPr fontId="1" type="noConversion"/>
  </si>
  <si>
    <t>32x16</t>
    <phoneticPr fontId="1" type="noConversion"/>
  </si>
  <si>
    <t>16x32</t>
    <phoneticPr fontId="1" type="noConversion"/>
  </si>
  <si>
    <t>16x16</t>
    <phoneticPr fontId="1" type="noConversion"/>
  </si>
  <si>
    <t>16x8</t>
    <phoneticPr fontId="1" type="noConversion"/>
  </si>
  <si>
    <t>8x16</t>
    <phoneticPr fontId="1" type="noConversion"/>
  </si>
  <si>
    <t>8x8</t>
    <phoneticPr fontId="1" type="noConversion"/>
  </si>
  <si>
    <t>8x4</t>
    <phoneticPr fontId="1" type="noConversion"/>
  </si>
  <si>
    <t>4x8</t>
    <phoneticPr fontId="1" type="noConversion"/>
  </si>
  <si>
    <t>Total</t>
    <phoneticPr fontId="1" type="noConversion"/>
  </si>
  <si>
    <t>Representative Virtual Depth Generation</t>
  </si>
  <si>
    <t>Anchor</t>
  </si>
  <si>
    <t>Number of operations</t>
    <phoneticPr fontId="2" type="noConversion"/>
  </si>
  <si>
    <t>Reference Virtual Depth Block Position Derivation</t>
  </si>
  <si>
    <t>Reference Texture Block Position Derivation</t>
  </si>
  <si>
    <t>Disparity Vector</t>
  </si>
  <si>
    <t>Reference Texture Block</t>
    <phoneticPr fontId="1" type="noConversion"/>
  </si>
  <si>
    <t>Reference Virtual Depth Block</t>
  </si>
  <si>
    <t>Reference Virtual Depth Block</t>
    <phoneticPr fontId="1" type="noConversion"/>
  </si>
  <si>
    <t>Data transfer rate</t>
    <phoneticPr fontId="2" type="noConversion"/>
  </si>
  <si>
    <t>Compensated Block</t>
    <phoneticPr fontId="1" type="noConversion"/>
  </si>
  <si>
    <t>PU_size</t>
    <phoneticPr fontId="1" type="noConversion"/>
  </si>
  <si>
    <t>B_W</t>
    <phoneticPr fontId="1" type="noConversion"/>
  </si>
  <si>
    <t>B_H</t>
    <phoneticPr fontId="1" type="noConversion"/>
  </si>
  <si>
    <t>Filter_tap_L</t>
    <phoneticPr fontId="1" type="noConversion"/>
  </si>
  <si>
    <t>Bits of DV</t>
    <phoneticPr fontId="1" type="noConversion"/>
  </si>
  <si>
    <t>Bits of texture</t>
    <phoneticPr fontId="1" type="noConversion"/>
  </si>
  <si>
    <t>Filter_tap_R</t>
    <phoneticPr fontId="1" type="noConversion"/>
  </si>
  <si>
    <t>Bits of depth</t>
    <phoneticPr fontId="1" type="noConversion"/>
  </si>
  <si>
    <t>Add</t>
    <phoneticPr fontId="1" type="noConversion"/>
  </si>
  <si>
    <t>Add</t>
    <phoneticPr fontId="1" type="noConversion"/>
  </si>
  <si>
    <t>Interpolation</t>
    <phoneticPr fontId="1" type="noConversion"/>
  </si>
  <si>
    <t>Add/Sub</t>
    <phoneticPr fontId="1" type="noConversion"/>
  </si>
  <si>
    <t>Cons_Mul</t>
    <phoneticPr fontId="1" type="noConversion"/>
  </si>
  <si>
    <t>Total</t>
    <phoneticPr fontId="1" type="noConversion"/>
  </si>
  <si>
    <t>Proposal</t>
  </si>
  <si>
    <t>Comp</t>
    <phoneticPr fontId="1" type="noConversion"/>
  </si>
  <si>
    <t>Ratio (to Anchor)</t>
    <phoneticPr fontId="1" type="noConversion"/>
  </si>
  <si>
    <t>Data Storage (bits)</t>
    <phoneticPr fontId="1" type="noConversion"/>
  </si>
  <si>
    <t>Data rate (bits)</t>
    <phoneticPr fontId="1" type="noConversion"/>
  </si>
  <si>
    <t>Reference texture block</t>
    <phoneticPr fontId="1" type="noConversion"/>
  </si>
  <si>
    <t>4x4</t>
    <phoneticPr fontId="1" type="noConversion"/>
  </si>
  <si>
    <t>Average</t>
    <phoneticPr fontId="1" type="noConversion"/>
  </si>
  <si>
    <t>Data granularity</t>
    <phoneticPr fontId="4" type="noConversion"/>
  </si>
  <si>
    <t>One PU</t>
    <phoneticPr fontId="4" type="noConversion"/>
  </si>
  <si>
    <t>Number of operations</t>
    <phoneticPr fontId="1" type="noConversion"/>
  </si>
  <si>
    <t>Worst</t>
    <phoneticPr fontId="1" type="noConversion"/>
  </si>
  <si>
    <t>One LCU</t>
    <phoneticPr fontId="4" type="noConversion"/>
  </si>
  <si>
    <t>Sub_W</t>
    <phoneticPr fontId="1" type="noConversion"/>
  </si>
  <si>
    <t>Sub_H</t>
    <phoneticPr fontId="1" type="noConversion"/>
  </si>
  <si>
    <t>Data storage
(ratio to anchor)</t>
    <phoneticPr fontId="1" type="noConversion"/>
  </si>
  <si>
    <t>Data transfer rate (ratio to anchor)</t>
    <phoneticPr fontId="1" type="noConversion"/>
  </si>
  <si>
    <t># of PU in LCU</t>
    <phoneticPr fontId="1" type="noConversion"/>
  </si>
  <si>
    <t>Luma</t>
    <phoneticPr fontId="1" type="noConversion"/>
  </si>
  <si>
    <t>Chorma</t>
    <phoneticPr fontId="1" type="noConversion"/>
  </si>
  <si>
    <t>Sub_W</t>
    <phoneticPr fontId="1" type="noConversion"/>
  </si>
  <si>
    <t># of sub-block in on PU</t>
    <phoneticPr fontId="1" type="noConversion"/>
  </si>
  <si>
    <t>Sub_H</t>
    <phoneticPr fontId="1" type="noConversion"/>
  </si>
  <si>
    <t>Filter_tap_L</t>
    <phoneticPr fontId="1" type="noConversion"/>
  </si>
  <si>
    <t>Filter_tap_R</t>
    <phoneticPr fontId="1" type="noConversion"/>
  </si>
  <si>
    <t>Luma/Chorma Ratio</t>
    <phoneticPr fontId="1" type="noConversion"/>
  </si>
  <si>
    <t>Chroma</t>
    <phoneticPr fontId="1" type="noConversion"/>
  </si>
  <si>
    <t>Add/Sub in Interp</t>
    <phoneticPr fontId="1" type="noConversion"/>
  </si>
  <si>
    <t>Cons_Mul in Interp</t>
    <phoneticPr fontId="1" type="noConversion"/>
  </si>
  <si>
    <t>Luma</t>
  </si>
  <si>
    <t>Luma</t>
    <phoneticPr fontId="1" type="noConversion"/>
  </si>
  <si>
    <t>LCU_W</t>
    <phoneticPr fontId="1" type="noConversion"/>
  </si>
  <si>
    <t>LCU_H</t>
    <phoneticPr fontId="1" type="noConversion"/>
  </si>
  <si>
    <t># of operations
Add/Sub/Comp 
(ratio to anchor)</t>
    <phoneticPr fontId="1" type="noConversion"/>
  </si>
  <si>
    <t>Best</t>
    <phoneticPr fontId="1" type="noConversion"/>
  </si>
  <si>
    <t>[Ingored LUT operation] Representative Virtual Depth to Disparity Vector Conversion</t>
    <phoneticPr fontId="1" type="noConversion"/>
  </si>
  <si>
    <t>Luma</t>
    <phoneticPr fontId="1" type="noConversion"/>
  </si>
  <si>
    <t>B_W_Luma*B_H_Luma  (PU size)</t>
    <phoneticPr fontId="1" type="noConversion"/>
  </si>
  <si>
    <t>(Filter_tap_L_Luma + Sub_W_Luma + Filter_tap_R_Luma) * Sub_H_Luma</t>
    <phoneticPr fontId="1" type="noConversion"/>
  </si>
  <si>
    <t>B_W_Luma*B_H_Luma (PU size)</t>
    <phoneticPr fontId="1" type="noConversion"/>
  </si>
  <si>
    <t>B_W_Chroma*B_H_Chroma  (PU size)</t>
    <phoneticPr fontId="1" type="noConversion"/>
  </si>
  <si>
    <t>1/8 pixel position: [-2, 58, 10, -2]</t>
    <phoneticPr fontId="1" type="noConversion"/>
  </si>
  <si>
    <t>2/4 pixel position: [−1, 4, −11, 40, 40, 5, −11, 5, −1]</t>
    <phoneticPr fontId="1" type="noConversion"/>
  </si>
  <si>
    <t>1 for one PU</t>
    <phoneticPr fontId="2" type="noConversion"/>
  </si>
  <si>
    <t>1 addition</t>
    <phoneticPr fontId="1" type="noConversion"/>
  </si>
  <si>
    <t>3 comparisons</t>
    <phoneticPr fontId="1" type="noConversion"/>
  </si>
  <si>
    <t>7 addition/subtractions and 6 constant multi (Worst case)</t>
    <phoneticPr fontId="1" type="noConversion"/>
  </si>
  <si>
    <t>B_W_Luma*B_H_Luma  for one PU</t>
    <phoneticPr fontId="1" type="noConversion"/>
  </si>
  <si>
    <t>B_W_Chroma*B_H_Chroma for one PU</t>
    <phoneticPr fontId="1" type="noConversion"/>
  </si>
  <si>
    <t>1 for 4x4 subblock</t>
    <phoneticPr fontId="2" type="noConversion"/>
  </si>
  <si>
    <t>3 addition/subtractions and 4 constant multi (Worst case)</t>
    <phoneticPr fontId="1" type="noConversion"/>
  </si>
  <si>
    <t>Data storage (Luma only)</t>
    <phoneticPr fontId="2" type="noConversion"/>
  </si>
  <si>
    <t>1 disparity vector</t>
    <phoneticPr fontId="1" type="noConversion"/>
  </si>
  <si>
    <t>(Filter_tap_L_Luma + Sub_W_Luma + Filter_tap_R_Luma) * Sub_H_Luma * (# of subblock in one PU)</t>
    <phoneticPr fontId="1" type="noConversion"/>
  </si>
  <si>
    <t>(Filter_tap_L_Chroma + Sub_W_Chroma + Filter_tap_R_Chroma) * Sub_H_Chroma * (# of subblock in one PU)</t>
    <phoneticPr fontId="1" type="noConversion"/>
  </si>
  <si>
    <t>1 LUT access</t>
    <phoneticPr fontId="1" type="noConversion"/>
  </si>
  <si>
    <t>Times</t>
    <phoneticPr fontId="1" type="noConversion"/>
  </si>
  <si>
    <t>1  for 4x4 subblock</t>
    <phoneticPr fontId="2" type="noConversion"/>
  </si>
  <si>
    <t>Remark</t>
    <phoneticPr fontId="1" type="noConversion"/>
  </si>
  <si>
    <t xml:space="preserve">Luma: Reference Texture Block Position Derivation </t>
    <phoneticPr fontId="1" type="noConversion"/>
  </si>
  <si>
    <t>Luma: Interpolation</t>
    <phoneticPr fontId="1" type="noConversion"/>
  </si>
  <si>
    <t>Chroma: Reference Texture Block Position Derivation</t>
    <phoneticPr fontId="1" type="noConversion"/>
  </si>
  <si>
    <t>Chroma: Interpolation</t>
    <phoneticPr fontId="1" type="noConversion"/>
  </si>
  <si>
    <t>Luma: Reference Virtual Depth Block</t>
    <phoneticPr fontId="1" type="noConversion"/>
  </si>
  <si>
    <t>Luma: Reference texture block</t>
    <phoneticPr fontId="1" type="noConversion"/>
  </si>
  <si>
    <t>Luma: Compensated Block</t>
    <phoneticPr fontId="1" type="noConversion"/>
  </si>
  <si>
    <t>Chroma:  Reference texture block</t>
    <phoneticPr fontId="1" type="noConversion"/>
  </si>
  <si>
    <t>Chroma: Compensated Block</t>
    <phoneticPr fontId="1" type="noConversion"/>
  </si>
  <si>
    <t>Operations per time</t>
    <phoneticPr fontId="1" type="noConversion"/>
  </si>
  <si>
    <t>1 for one 4x4 subblock</t>
    <phoneticPr fontId="1" type="noConversion"/>
  </si>
  <si>
    <t>General parameters</t>
    <phoneticPr fontId="1" type="noConversion"/>
  </si>
  <si>
    <t>Luma parameter</t>
    <phoneticPr fontId="1" type="noConversion"/>
  </si>
  <si>
    <t>Chorma parameter</t>
    <phoneticPr fontId="1" type="noConversion"/>
  </si>
  <si>
    <t>Data granularity</t>
    <phoneticPr fontId="1" type="noConversion"/>
  </si>
  <si>
    <t>One PU</t>
    <phoneticPr fontId="1" type="noConversion"/>
  </si>
  <si>
    <t>Data granularity</t>
    <phoneticPr fontId="1" type="noConversion"/>
  </si>
  <si>
    <t>One PU</t>
    <phoneticPr fontId="1" type="noConversion"/>
  </si>
  <si>
    <t>Worst</t>
  </si>
  <si>
    <t>Average</t>
  </si>
  <si>
    <t>Best</t>
  </si>
  <si>
    <t>-</t>
    <phoneticPr fontId="1" type="noConversion"/>
  </si>
  <si>
    <t>-</t>
    <phoneticPr fontId="1" type="noConversion"/>
  </si>
  <si>
    <t>Add/Sub/Comp</t>
    <phoneticPr fontId="1" type="noConversion"/>
  </si>
  <si>
    <t>Add/Sub/Comp</t>
    <phoneticPr fontId="1" type="noConversion"/>
  </si>
  <si>
    <t>4x4</t>
    <phoneticPr fontId="1" type="noConversion"/>
  </si>
  <si>
    <t>PU_size</t>
    <phoneticPr fontId="1" type="noConversion"/>
  </si>
  <si>
    <t># of storage accessing</t>
    <phoneticPr fontId="1" type="noConversion"/>
  </si>
  <si>
    <t># of storage accessing (ratio to anchor)</t>
    <phoneticPr fontId="1" type="noConversion"/>
  </si>
  <si>
    <t>Comp</t>
  </si>
  <si>
    <t>Comp</t>
    <phoneticPr fontId="1" type="noConversion"/>
  </si>
  <si>
    <t>N/A</t>
    <phoneticPr fontId="1" type="noConversion"/>
  </si>
  <si>
    <t>N/A</t>
  </si>
  <si>
    <t>Representative Virtual Depth Generation</t>
    <phoneticPr fontId="1" type="noConversion"/>
  </si>
  <si>
    <t>Add</t>
  </si>
  <si>
    <t>Partition decision</t>
    <phoneticPr fontId="1" type="noConversion"/>
  </si>
  <si>
    <t>Disparity vector</t>
    <phoneticPr fontId="1" type="noConversion"/>
  </si>
  <si>
    <t>4x8</t>
    <phoneticPr fontId="1" type="noConversion"/>
  </si>
  <si>
    <t>8x4</t>
    <phoneticPr fontId="1" type="noConversion"/>
  </si>
  <si>
    <t>4x8</t>
    <phoneticPr fontId="1" type="noConversion"/>
  </si>
  <si>
    <t>8x4</t>
    <phoneticPr fontId="1" type="noConversion"/>
  </si>
  <si>
    <t>N/A</t>
    <phoneticPr fontId="1" type="noConversion"/>
  </si>
  <si>
    <t>N/A</t>
    <phoneticPr fontId="1" type="noConversion"/>
  </si>
</sst>
</file>

<file path=xl/styles.xml><?xml version="1.0" encoding="utf-8"?>
<styleSheet xmlns="http://schemas.openxmlformats.org/spreadsheetml/2006/main">
  <fonts count="7">
    <font>
      <sz val="12"/>
      <color theme="1"/>
      <name val="ＭＳ Ｐゴシック"/>
      <family val="2"/>
      <charset val="136"/>
      <scheme val="minor"/>
    </font>
    <font>
      <sz val="9"/>
      <name val="ＭＳ Ｐゴシック"/>
      <family val="2"/>
      <charset val="136"/>
      <scheme val="minor"/>
    </font>
    <font>
      <sz val="9"/>
      <name val="新細明體"/>
      <family val="1"/>
      <charset val="136"/>
    </font>
    <font>
      <b/>
      <sz val="12"/>
      <color theme="1"/>
      <name val="Arial"/>
      <family val="2"/>
    </font>
    <font>
      <sz val="9"/>
      <name val="ＭＳ Ｐゴシック"/>
      <family val="3"/>
      <charset val="136"/>
      <scheme val="minor"/>
    </font>
    <font>
      <sz val="12"/>
      <color theme="1"/>
      <name val="Arial"/>
      <family val="2"/>
    </font>
    <font>
      <sz val="6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>
      <alignment vertical="center"/>
    </xf>
    <xf numFmtId="0" fontId="5" fillId="5" borderId="1" xfId="0" applyFont="1" applyFill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>
      <alignment vertical="center"/>
    </xf>
    <xf numFmtId="0" fontId="5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>
      <alignment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0" fontId="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10" fontId="5" fillId="11" borderId="1" xfId="0" applyNumberFormat="1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10" fontId="5" fillId="10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12" borderId="1" xfId="0" applyFont="1" applyFill="1" applyBorder="1">
      <alignment vertical="center"/>
    </xf>
    <xf numFmtId="0" fontId="5" fillId="1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12" borderId="2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</cellXfs>
  <cellStyles count="1">
    <cellStyle name="標準" xfId="0" builtinId="0"/>
  </cellStyles>
  <dxfs count="10"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99FF66"/>
      <color rgb="FF99FF33"/>
      <color rgb="FF66FF33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zoomScale="85" zoomScaleNormal="85" workbookViewId="0">
      <selection activeCell="D14" sqref="D14"/>
    </sheetView>
  </sheetViews>
  <sheetFormatPr defaultRowHeight="15"/>
  <cols>
    <col min="1" max="1" width="34" style="2" customWidth="1"/>
    <col min="2" max="2" width="41.625" style="2" customWidth="1"/>
    <col min="3" max="3" width="45.25" style="2" customWidth="1"/>
    <col min="4" max="4" width="52.375" style="2" bestFit="1" customWidth="1"/>
    <col min="5" max="16384" width="9" style="2"/>
  </cols>
  <sheetData>
    <row r="1" spans="1:4" s="19" customFormat="1" ht="15.75">
      <c r="A1" s="71" t="s">
        <v>15</v>
      </c>
      <c r="B1" s="71"/>
      <c r="C1" s="71"/>
      <c r="D1" s="71"/>
    </row>
    <row r="2" spans="1:4">
      <c r="A2" s="35"/>
      <c r="B2" s="35" t="s">
        <v>94</v>
      </c>
      <c r="C2" s="35" t="s">
        <v>106</v>
      </c>
      <c r="D2" s="35" t="s">
        <v>96</v>
      </c>
    </row>
    <row r="3" spans="1:4" ht="30">
      <c r="A3" s="36" t="s">
        <v>16</v>
      </c>
      <c r="B3" s="35" t="s">
        <v>81</v>
      </c>
      <c r="C3" s="35" t="s">
        <v>82</v>
      </c>
      <c r="D3" s="35"/>
    </row>
    <row r="4" spans="1:4" s="19" customFormat="1" ht="30">
      <c r="A4" s="4" t="s">
        <v>13</v>
      </c>
      <c r="B4" s="3" t="s">
        <v>107</v>
      </c>
      <c r="C4" s="3" t="s">
        <v>83</v>
      </c>
      <c r="D4" s="3"/>
    </row>
    <row r="5" spans="1:4" s="19" customFormat="1" ht="45">
      <c r="A5" s="38" t="s">
        <v>73</v>
      </c>
      <c r="B5" s="39" t="s">
        <v>95</v>
      </c>
      <c r="C5" s="39" t="s">
        <v>93</v>
      </c>
      <c r="D5" s="39"/>
    </row>
    <row r="6" spans="1:4" hidden="1">
      <c r="A6" s="40" t="s">
        <v>74</v>
      </c>
      <c r="B6" s="35"/>
      <c r="C6" s="35"/>
      <c r="D6" s="35"/>
    </row>
    <row r="7" spans="1:4" ht="30">
      <c r="A7" s="36" t="s">
        <v>97</v>
      </c>
      <c r="B7" s="35" t="s">
        <v>87</v>
      </c>
      <c r="C7" s="35" t="s">
        <v>82</v>
      </c>
      <c r="D7" s="35"/>
    </row>
    <row r="8" spans="1:4" ht="30">
      <c r="A8" s="36" t="s">
        <v>98</v>
      </c>
      <c r="B8" s="35" t="s">
        <v>85</v>
      </c>
      <c r="C8" s="35" t="s">
        <v>84</v>
      </c>
      <c r="D8" s="35" t="s">
        <v>80</v>
      </c>
    </row>
    <row r="9" spans="1:4" hidden="1">
      <c r="A9" s="40" t="s">
        <v>57</v>
      </c>
      <c r="B9" s="35"/>
      <c r="C9" s="35"/>
      <c r="D9" s="35"/>
    </row>
    <row r="10" spans="1:4" ht="30">
      <c r="A10" s="36" t="s">
        <v>99</v>
      </c>
      <c r="B10" s="35" t="s">
        <v>87</v>
      </c>
      <c r="C10" s="35" t="s">
        <v>82</v>
      </c>
      <c r="D10" s="35"/>
    </row>
    <row r="11" spans="1:4" ht="30">
      <c r="A11" s="36" t="s">
        <v>100</v>
      </c>
      <c r="B11" s="35" t="s">
        <v>86</v>
      </c>
      <c r="C11" s="35" t="s">
        <v>88</v>
      </c>
      <c r="D11" s="35" t="s">
        <v>79</v>
      </c>
    </row>
    <row r="12" spans="1:4">
      <c r="A12" s="6"/>
      <c r="B12" s="6"/>
    </row>
    <row r="13" spans="1:4" s="19" customFormat="1" ht="15.75">
      <c r="A13" s="72" t="s">
        <v>89</v>
      </c>
      <c r="B13" s="73"/>
    </row>
    <row r="14" spans="1:4">
      <c r="A14" s="36" t="s">
        <v>21</v>
      </c>
      <c r="B14" s="35" t="s">
        <v>75</v>
      </c>
    </row>
    <row r="15" spans="1:4" s="19" customFormat="1">
      <c r="A15" s="5" t="s">
        <v>18</v>
      </c>
      <c r="B15" s="3" t="s">
        <v>90</v>
      </c>
    </row>
    <row r="16" spans="1:4" ht="30">
      <c r="A16" s="36" t="s">
        <v>19</v>
      </c>
      <c r="B16" s="35" t="s">
        <v>76</v>
      </c>
    </row>
    <row r="17" spans="1:2">
      <c r="A17" s="36" t="s">
        <v>23</v>
      </c>
      <c r="B17" s="35" t="s">
        <v>75</v>
      </c>
    </row>
    <row r="18" spans="1:2">
      <c r="A18" s="6"/>
      <c r="B18" s="6"/>
    </row>
    <row r="19" spans="1:2" s="19" customFormat="1" ht="15.75">
      <c r="A19" s="72" t="s">
        <v>22</v>
      </c>
      <c r="B19" s="73"/>
    </row>
    <row r="20" spans="1:2">
      <c r="A20" s="36" t="s">
        <v>101</v>
      </c>
      <c r="B20" s="35" t="s">
        <v>75</v>
      </c>
    </row>
    <row r="21" spans="1:2" ht="45">
      <c r="A21" s="36" t="s">
        <v>102</v>
      </c>
      <c r="B21" s="35" t="s">
        <v>91</v>
      </c>
    </row>
    <row r="22" spans="1:2">
      <c r="A22" s="36" t="s">
        <v>103</v>
      </c>
      <c r="B22" s="35" t="s">
        <v>77</v>
      </c>
    </row>
    <row r="23" spans="1:2" ht="45">
      <c r="A23" s="36" t="s">
        <v>104</v>
      </c>
      <c r="B23" s="35" t="s">
        <v>92</v>
      </c>
    </row>
    <row r="24" spans="1:2">
      <c r="A24" s="36" t="s">
        <v>105</v>
      </c>
      <c r="B24" s="35" t="s">
        <v>78</v>
      </c>
    </row>
  </sheetData>
  <mergeCells count="3">
    <mergeCell ref="A1:D1"/>
    <mergeCell ref="A13:B13"/>
    <mergeCell ref="A19:B1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5"/>
  <sheetViews>
    <sheetView zoomScaleNormal="100" workbookViewId="0">
      <selection activeCell="B2" sqref="B2:F5"/>
    </sheetView>
  </sheetViews>
  <sheetFormatPr defaultRowHeight="15"/>
  <cols>
    <col min="1" max="1" width="10.625" style="2" customWidth="1"/>
    <col min="2" max="2" width="10.875" style="2" bestFit="1" customWidth="1"/>
    <col min="3" max="6" width="15.625" style="2" customWidth="1"/>
    <col min="7" max="7" width="16.125" style="2" customWidth="1"/>
    <col min="8" max="16384" width="9" style="2"/>
  </cols>
  <sheetData>
    <row r="2" spans="2:6" ht="45">
      <c r="B2" s="10"/>
      <c r="C2" s="42" t="s">
        <v>71</v>
      </c>
      <c r="D2" s="42" t="s">
        <v>53</v>
      </c>
      <c r="E2" s="42" t="s">
        <v>54</v>
      </c>
      <c r="F2" s="42" t="s">
        <v>125</v>
      </c>
    </row>
    <row r="3" spans="2:6">
      <c r="B3" s="43" t="s">
        <v>49</v>
      </c>
      <c r="C3" s="44">
        <f>Overall_LCU!J21</f>
        <v>0.98421052631578942</v>
      </c>
      <c r="D3" s="44">
        <f>Overall_LCU!G37</f>
        <v>1.005341426403642</v>
      </c>
      <c r="E3" s="44">
        <f>Overall_LCU!G52</f>
        <v>1</v>
      </c>
      <c r="F3" s="44">
        <f>Overall_LCU!G67</f>
        <v>0.5714285714285714</v>
      </c>
    </row>
    <row r="4" spans="2:6">
      <c r="B4" s="45" t="s">
        <v>45</v>
      </c>
      <c r="C4" s="44"/>
      <c r="D4" s="44"/>
      <c r="E4" s="44">
        <f>Overall_LCU!F52</f>
        <v>0.90384615384615385</v>
      </c>
      <c r="F4" s="44">
        <f>Overall_LCU!F67</f>
        <v>0.5118306351183064</v>
      </c>
    </row>
    <row r="5" spans="2:6">
      <c r="B5" s="18" t="s">
        <v>72</v>
      </c>
      <c r="C5" s="44"/>
      <c r="D5" s="44"/>
      <c r="E5" s="44">
        <f>Overall_LCU!E52</f>
        <v>0.80769230769230771</v>
      </c>
      <c r="F5" s="44">
        <f>Overall_LCU!E67</f>
        <v>0.5006501950585176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79"/>
  <sheetViews>
    <sheetView tabSelected="1" zoomScale="85" zoomScaleNormal="85" workbookViewId="0">
      <selection activeCell="I72" sqref="I72"/>
    </sheetView>
  </sheetViews>
  <sheetFormatPr defaultRowHeight="15" customHeight="1"/>
  <cols>
    <col min="1" max="1" width="20.625" style="2" customWidth="1"/>
    <col min="2" max="3" width="10.625" style="2" customWidth="1"/>
    <col min="4" max="4" width="16.25" style="2" bestFit="1" customWidth="1"/>
    <col min="5" max="12" width="10.625" style="2" customWidth="1"/>
    <col min="13" max="13" width="10.125" style="2" bestFit="1" customWidth="1"/>
    <col min="14" max="16384" width="9" style="2"/>
  </cols>
  <sheetData>
    <row r="1" spans="1:6" ht="15" customHeight="1">
      <c r="A1" s="46" t="s">
        <v>46</v>
      </c>
      <c r="B1" s="46" t="s">
        <v>50</v>
      </c>
      <c r="C1" s="47" t="s">
        <v>69</v>
      </c>
      <c r="D1" s="47">
        <v>64</v>
      </c>
    </row>
    <row r="2" spans="1:6" ht="15" customHeight="1">
      <c r="A2" s="48"/>
      <c r="B2" s="48"/>
      <c r="C2" s="47" t="s">
        <v>70</v>
      </c>
      <c r="D2" s="47">
        <v>64</v>
      </c>
    </row>
    <row r="3" spans="1:6" ht="15" customHeight="1">
      <c r="A3" s="49"/>
      <c r="B3" s="49"/>
      <c r="F3" s="19"/>
    </row>
    <row r="4" spans="1:6" ht="15" customHeight="1">
      <c r="A4" s="28" t="s">
        <v>24</v>
      </c>
      <c r="B4" s="28" t="s">
        <v>25</v>
      </c>
      <c r="C4" s="28" t="s">
        <v>26</v>
      </c>
      <c r="D4" s="28" t="s">
        <v>55</v>
      </c>
      <c r="F4" s="19"/>
    </row>
    <row r="5" spans="1:6" ht="15" customHeight="1">
      <c r="A5" s="18" t="s">
        <v>0</v>
      </c>
      <c r="B5" s="12">
        <v>64</v>
      </c>
      <c r="C5" s="12">
        <v>64</v>
      </c>
      <c r="D5" s="12">
        <f t="shared" ref="D5:D16" si="0">($D$1/B5)*($D$2/C5)</f>
        <v>1</v>
      </c>
    </row>
    <row r="6" spans="1:6" ht="15" customHeight="1">
      <c r="A6" s="18" t="s">
        <v>1</v>
      </c>
      <c r="B6" s="12">
        <v>64</v>
      </c>
      <c r="C6" s="12">
        <v>32</v>
      </c>
      <c r="D6" s="12">
        <f t="shared" si="0"/>
        <v>2</v>
      </c>
    </row>
    <row r="7" spans="1:6" ht="15" customHeight="1">
      <c r="A7" s="18" t="s">
        <v>2</v>
      </c>
      <c r="B7" s="12">
        <v>32</v>
      </c>
      <c r="C7" s="12">
        <v>64</v>
      </c>
      <c r="D7" s="12">
        <f t="shared" si="0"/>
        <v>2</v>
      </c>
    </row>
    <row r="8" spans="1:6" ht="15" customHeight="1">
      <c r="A8" s="18" t="s">
        <v>3</v>
      </c>
      <c r="B8" s="12">
        <v>32</v>
      </c>
      <c r="C8" s="12">
        <v>32</v>
      </c>
      <c r="D8" s="12">
        <f t="shared" si="0"/>
        <v>4</v>
      </c>
    </row>
    <row r="9" spans="1:6" ht="15" customHeight="1">
      <c r="A9" s="18" t="s">
        <v>4</v>
      </c>
      <c r="B9" s="12">
        <v>32</v>
      </c>
      <c r="C9" s="12">
        <v>16</v>
      </c>
      <c r="D9" s="12">
        <f t="shared" si="0"/>
        <v>8</v>
      </c>
    </row>
    <row r="10" spans="1:6" ht="15" customHeight="1">
      <c r="A10" s="18" t="s">
        <v>5</v>
      </c>
      <c r="B10" s="12">
        <v>16</v>
      </c>
      <c r="C10" s="12">
        <v>32</v>
      </c>
      <c r="D10" s="12">
        <f t="shared" si="0"/>
        <v>8</v>
      </c>
    </row>
    <row r="11" spans="1:6" ht="15" customHeight="1">
      <c r="A11" s="18" t="s">
        <v>6</v>
      </c>
      <c r="B11" s="12">
        <v>16</v>
      </c>
      <c r="C11" s="12">
        <v>16</v>
      </c>
      <c r="D11" s="12">
        <f t="shared" si="0"/>
        <v>16</v>
      </c>
    </row>
    <row r="12" spans="1:6" ht="15" customHeight="1">
      <c r="A12" s="18" t="s">
        <v>7</v>
      </c>
      <c r="B12" s="12">
        <v>16</v>
      </c>
      <c r="C12" s="12">
        <v>8</v>
      </c>
      <c r="D12" s="12">
        <f t="shared" si="0"/>
        <v>32</v>
      </c>
    </row>
    <row r="13" spans="1:6" ht="15" customHeight="1">
      <c r="A13" s="18" t="s">
        <v>8</v>
      </c>
      <c r="B13" s="12">
        <v>8</v>
      </c>
      <c r="C13" s="12">
        <v>16</v>
      </c>
      <c r="D13" s="12">
        <f t="shared" si="0"/>
        <v>32</v>
      </c>
    </row>
    <row r="14" spans="1:6" ht="15" customHeight="1">
      <c r="A14" s="18" t="s">
        <v>9</v>
      </c>
      <c r="B14" s="12">
        <v>8</v>
      </c>
      <c r="C14" s="12">
        <v>8</v>
      </c>
      <c r="D14" s="12">
        <f t="shared" si="0"/>
        <v>64</v>
      </c>
    </row>
    <row r="15" spans="1:6" ht="15" customHeight="1">
      <c r="A15" s="18" t="s">
        <v>10</v>
      </c>
      <c r="B15" s="12">
        <v>8</v>
      </c>
      <c r="C15" s="12">
        <v>4</v>
      </c>
      <c r="D15" s="12">
        <f t="shared" si="0"/>
        <v>128</v>
      </c>
    </row>
    <row r="16" spans="1:6" ht="15" customHeight="1">
      <c r="A16" s="18" t="s">
        <v>11</v>
      </c>
      <c r="B16" s="12">
        <v>4</v>
      </c>
      <c r="C16" s="12">
        <v>8</v>
      </c>
      <c r="D16" s="12">
        <f t="shared" si="0"/>
        <v>128</v>
      </c>
    </row>
    <row r="17" spans="1:13" ht="15" customHeight="1">
      <c r="A17" s="49"/>
      <c r="B17" s="49"/>
    </row>
    <row r="18" spans="1:13" ht="15" customHeight="1">
      <c r="A18" s="13" t="s">
        <v>48</v>
      </c>
      <c r="B18" s="76" t="s">
        <v>38</v>
      </c>
      <c r="C18" s="80"/>
      <c r="D18" s="80"/>
      <c r="E18" s="77"/>
      <c r="F18" s="76" t="s">
        <v>14</v>
      </c>
      <c r="G18" s="77"/>
      <c r="H18" s="75" t="s">
        <v>120</v>
      </c>
      <c r="I18" s="75"/>
      <c r="J18" s="75"/>
      <c r="K18" s="75" t="s">
        <v>36</v>
      </c>
      <c r="L18" s="75"/>
      <c r="M18" s="75"/>
    </row>
    <row r="19" spans="1:13" s="6" customFormat="1" ht="15" customHeight="1">
      <c r="A19" s="41"/>
      <c r="B19" s="78" t="s">
        <v>136</v>
      </c>
      <c r="C19" s="79"/>
      <c r="D19" s="78" t="s">
        <v>137</v>
      </c>
      <c r="E19" s="79"/>
      <c r="F19" s="78" t="s">
        <v>44</v>
      </c>
      <c r="G19" s="79"/>
      <c r="H19" s="74" t="s">
        <v>40</v>
      </c>
      <c r="I19" s="74"/>
      <c r="J19" s="74"/>
      <c r="K19" s="74" t="s">
        <v>40</v>
      </c>
      <c r="L19" s="74"/>
      <c r="M19" s="74"/>
    </row>
    <row r="20" spans="1:13" ht="15" customHeight="1">
      <c r="A20" s="23" t="s">
        <v>24</v>
      </c>
      <c r="B20" s="29" t="s">
        <v>121</v>
      </c>
      <c r="C20" s="29" t="s">
        <v>36</v>
      </c>
      <c r="D20" s="29" t="s">
        <v>121</v>
      </c>
      <c r="E20" s="29" t="s">
        <v>36</v>
      </c>
      <c r="F20" s="29" t="s">
        <v>121</v>
      </c>
      <c r="G20" s="29" t="s">
        <v>36</v>
      </c>
      <c r="H20" s="59" t="s">
        <v>117</v>
      </c>
      <c r="I20" s="41" t="s">
        <v>116</v>
      </c>
      <c r="J20" s="61" t="s">
        <v>115</v>
      </c>
      <c r="K20" s="59" t="s">
        <v>117</v>
      </c>
      <c r="L20" s="66" t="s">
        <v>116</v>
      </c>
      <c r="M20" s="61" t="s">
        <v>115</v>
      </c>
    </row>
    <row r="21" spans="1:13" ht="15" customHeight="1">
      <c r="A21" s="18" t="s">
        <v>0</v>
      </c>
      <c r="B21" s="12">
        <f>Overall_PU!B6*$D5</f>
        <v>35841</v>
      </c>
      <c r="C21" s="61">
        <f>Overall_PU!C6*Overall_LCU!$D5</f>
        <v>32768</v>
      </c>
      <c r="D21" s="66">
        <f>Overall_PU!D6*$D5</f>
        <v>35841</v>
      </c>
      <c r="E21" s="61">
        <f>Overall_PU!E6*Overall_LCU!$D5</f>
        <v>32768</v>
      </c>
      <c r="F21" s="12">
        <f>Overall_PU!F6*$D5</f>
        <v>36353</v>
      </c>
      <c r="G21" s="61">
        <f>Overall_PU!G6*$D5</f>
        <v>32768</v>
      </c>
      <c r="H21" s="59" t="s">
        <v>118</v>
      </c>
      <c r="I21" s="41" t="s">
        <v>119</v>
      </c>
      <c r="J21" s="62">
        <f>MAX(B21:B32, D21:D32)/MAX(F21:F32)</f>
        <v>0.98421052631578942</v>
      </c>
      <c r="K21" s="59" t="s">
        <v>118</v>
      </c>
      <c r="L21" s="66" t="s">
        <v>118</v>
      </c>
      <c r="M21" s="62">
        <f>MAX(C21:C32, E21:E32)/MAX(G21:G32)</f>
        <v>1</v>
      </c>
    </row>
    <row r="22" spans="1:13" ht="15" customHeight="1">
      <c r="A22" s="18" t="s">
        <v>1</v>
      </c>
      <c r="B22" s="66">
        <f>Overall_PU!B7*$D6</f>
        <v>35842</v>
      </c>
      <c r="C22" s="61">
        <f>Overall_PU!C7*Overall_LCU!$D6</f>
        <v>32768</v>
      </c>
      <c r="D22" s="66">
        <f>Overall_PU!D7*$D6</f>
        <v>35842</v>
      </c>
      <c r="E22" s="61">
        <f>Overall_PU!E7*Overall_LCU!$D6</f>
        <v>32768</v>
      </c>
      <c r="F22" s="12">
        <f>Overall_PU!F7*$D6</f>
        <v>36354</v>
      </c>
      <c r="G22" s="61">
        <f>Overall_PU!G7*$D6</f>
        <v>32768</v>
      </c>
    </row>
    <row r="23" spans="1:13" ht="15" customHeight="1">
      <c r="A23" s="18" t="s">
        <v>2</v>
      </c>
      <c r="B23" s="66">
        <f>Overall_PU!B8*$D7</f>
        <v>35842</v>
      </c>
      <c r="C23" s="61">
        <f>Overall_PU!C8*Overall_LCU!$D7</f>
        <v>32768</v>
      </c>
      <c r="D23" s="66">
        <f>Overall_PU!D8*$D7</f>
        <v>35842</v>
      </c>
      <c r="E23" s="61">
        <f>Overall_PU!E8*Overall_LCU!$D7</f>
        <v>32768</v>
      </c>
      <c r="F23" s="12">
        <f>Overall_PU!F8*$D7</f>
        <v>36354</v>
      </c>
      <c r="G23" s="61">
        <f>Overall_PU!G8*$D7</f>
        <v>32768</v>
      </c>
    </row>
    <row r="24" spans="1:13" ht="15" customHeight="1">
      <c r="A24" s="18" t="s">
        <v>3</v>
      </c>
      <c r="B24" s="66">
        <f>Overall_PU!B9*$D8</f>
        <v>35844</v>
      </c>
      <c r="C24" s="61">
        <f>Overall_PU!C9*Overall_LCU!$D8</f>
        <v>32768</v>
      </c>
      <c r="D24" s="66">
        <f>Overall_PU!D9*$D8</f>
        <v>35844</v>
      </c>
      <c r="E24" s="61">
        <f>Overall_PU!E9*Overall_LCU!$D8</f>
        <v>32768</v>
      </c>
      <c r="F24" s="12">
        <f>Overall_PU!F9*$D8</f>
        <v>36356</v>
      </c>
      <c r="G24" s="61">
        <f>Overall_PU!G9*$D8</f>
        <v>32768</v>
      </c>
    </row>
    <row r="25" spans="1:13" ht="15" customHeight="1">
      <c r="A25" s="18" t="s">
        <v>4</v>
      </c>
      <c r="B25" s="66">
        <f>Overall_PU!B10*$D9</f>
        <v>35848</v>
      </c>
      <c r="C25" s="61">
        <f>Overall_PU!C10*Overall_LCU!$D9</f>
        <v>32768</v>
      </c>
      <c r="D25" s="66">
        <f>Overall_PU!D10*$D9</f>
        <v>35848</v>
      </c>
      <c r="E25" s="61">
        <f>Overall_PU!E10*Overall_LCU!$D9</f>
        <v>32768</v>
      </c>
      <c r="F25" s="12">
        <f>Overall_PU!F10*$D9</f>
        <v>36360</v>
      </c>
      <c r="G25" s="61">
        <f>Overall_PU!G10*$D9</f>
        <v>32768</v>
      </c>
    </row>
    <row r="26" spans="1:13" ht="15" customHeight="1">
      <c r="A26" s="18" t="s">
        <v>5</v>
      </c>
      <c r="B26" s="66">
        <f>Overall_PU!B11*$D10</f>
        <v>35848</v>
      </c>
      <c r="C26" s="61">
        <f>Overall_PU!C11*Overall_LCU!$D10</f>
        <v>32768</v>
      </c>
      <c r="D26" s="66">
        <f>Overall_PU!D11*$D10</f>
        <v>35848</v>
      </c>
      <c r="E26" s="61">
        <f>Overall_PU!E11*Overall_LCU!$D10</f>
        <v>32768</v>
      </c>
      <c r="F26" s="12">
        <f>Overall_PU!F11*$D10</f>
        <v>36360</v>
      </c>
      <c r="G26" s="61">
        <f>Overall_PU!G11*$D10</f>
        <v>32768</v>
      </c>
    </row>
    <row r="27" spans="1:13" ht="15" customHeight="1">
      <c r="A27" s="18" t="s">
        <v>6</v>
      </c>
      <c r="B27" s="66">
        <f>Overall_PU!B12*$D11</f>
        <v>35856</v>
      </c>
      <c r="C27" s="61">
        <f>Overall_PU!C12*Overall_LCU!$D11</f>
        <v>32768</v>
      </c>
      <c r="D27" s="66">
        <f>Overall_PU!D12*$D11</f>
        <v>35856</v>
      </c>
      <c r="E27" s="61">
        <f>Overall_PU!E12*Overall_LCU!$D11</f>
        <v>32768</v>
      </c>
      <c r="F27" s="12">
        <f>Overall_PU!F12*$D11</f>
        <v>36368</v>
      </c>
      <c r="G27" s="61">
        <f>Overall_PU!G12*$D11</f>
        <v>32768</v>
      </c>
    </row>
    <row r="28" spans="1:13" ht="15" customHeight="1">
      <c r="A28" s="18" t="s">
        <v>7</v>
      </c>
      <c r="B28" s="66">
        <f>Overall_PU!B13*$D12</f>
        <v>35872</v>
      </c>
      <c r="C28" s="61">
        <f>Overall_PU!C13*Overall_LCU!$D12</f>
        <v>32768</v>
      </c>
      <c r="D28" s="66">
        <f>Overall_PU!D13*$D12</f>
        <v>35872</v>
      </c>
      <c r="E28" s="61">
        <f>Overall_PU!E13*Overall_LCU!$D12</f>
        <v>32768</v>
      </c>
      <c r="F28" s="12">
        <f>Overall_PU!F13*$D12</f>
        <v>36384</v>
      </c>
      <c r="G28" s="61">
        <f>Overall_PU!G13*$D12</f>
        <v>32768</v>
      </c>
    </row>
    <row r="29" spans="1:13" ht="15" customHeight="1">
      <c r="A29" s="18" t="s">
        <v>8</v>
      </c>
      <c r="B29" s="66">
        <f>Overall_PU!B14*$D13</f>
        <v>35872</v>
      </c>
      <c r="C29" s="61">
        <f>Overall_PU!C14*Overall_LCU!$D13</f>
        <v>32768</v>
      </c>
      <c r="D29" s="66">
        <f>Overall_PU!D14*$D13</f>
        <v>35872</v>
      </c>
      <c r="E29" s="61">
        <f>Overall_PU!E14*Overall_LCU!$D13</f>
        <v>32768</v>
      </c>
      <c r="F29" s="12">
        <f>Overall_PU!F14*$D13</f>
        <v>36384</v>
      </c>
      <c r="G29" s="61">
        <f>Overall_PU!G14*$D13</f>
        <v>32768</v>
      </c>
    </row>
    <row r="30" spans="1:13" ht="15" customHeight="1">
      <c r="A30" s="18" t="s">
        <v>9</v>
      </c>
      <c r="B30" s="61">
        <f>Overall_PU!B15*$D14</f>
        <v>35904</v>
      </c>
      <c r="C30" s="61">
        <f>Overall_PU!C15*Overall_LCU!$D14</f>
        <v>32768</v>
      </c>
      <c r="D30" s="61">
        <f>Overall_PU!D15*$D14</f>
        <v>35904</v>
      </c>
      <c r="E30" s="61">
        <f>Overall_PU!E15*Overall_LCU!$D14</f>
        <v>32768</v>
      </c>
      <c r="F30" s="12">
        <f>Overall_PU!F15*$D14</f>
        <v>36416</v>
      </c>
      <c r="G30" s="61">
        <f>Overall_PU!G15*$D14</f>
        <v>32768</v>
      </c>
    </row>
    <row r="31" spans="1:13" ht="15" customHeight="1">
      <c r="A31" s="18" t="s">
        <v>10</v>
      </c>
      <c r="B31" s="66" t="s">
        <v>138</v>
      </c>
      <c r="C31" s="66" t="s">
        <v>138</v>
      </c>
      <c r="D31" s="66">
        <f>Overall_PU!D16*$D15</f>
        <v>35840</v>
      </c>
      <c r="E31" s="61">
        <f>Overall_PU!E16*Overall_LCU!$D15</f>
        <v>32768</v>
      </c>
      <c r="F31" s="12">
        <f>Overall_PU!F16*$D15</f>
        <v>36480</v>
      </c>
      <c r="G31" s="61">
        <f>Overall_PU!G16*$D15</f>
        <v>32768</v>
      </c>
    </row>
    <row r="32" spans="1:13" ht="15" customHeight="1">
      <c r="A32" s="18" t="s">
        <v>11</v>
      </c>
      <c r="B32" s="66">
        <f>Overall_PU!B17*$D16</f>
        <v>35840</v>
      </c>
      <c r="C32" s="61">
        <f>Overall_PU!C17*Overall_LCU!$D16</f>
        <v>32768</v>
      </c>
      <c r="D32" s="66" t="s">
        <v>139</v>
      </c>
      <c r="E32" s="66" t="s">
        <v>138</v>
      </c>
      <c r="F32" s="12">
        <f>Overall_PU!F17*$D16</f>
        <v>36480</v>
      </c>
      <c r="G32" s="61">
        <f>Overall_PU!G17*$D16</f>
        <v>32768</v>
      </c>
    </row>
    <row r="34" spans="1:7" s="6" customFormat="1" ht="15" customHeight="1">
      <c r="A34" s="13" t="s">
        <v>41</v>
      </c>
      <c r="B34" s="76" t="s">
        <v>38</v>
      </c>
      <c r="C34" s="77"/>
      <c r="D34" s="22" t="s">
        <v>14</v>
      </c>
    </row>
    <row r="35" spans="1:7" ht="15" customHeight="1">
      <c r="A35" s="23" t="s">
        <v>24</v>
      </c>
      <c r="B35" s="23" t="s">
        <v>136</v>
      </c>
      <c r="C35" s="23" t="s">
        <v>137</v>
      </c>
      <c r="D35" s="23" t="s">
        <v>44</v>
      </c>
      <c r="E35" s="74" t="s">
        <v>40</v>
      </c>
      <c r="F35" s="74"/>
      <c r="G35" s="74"/>
    </row>
    <row r="36" spans="1:7" ht="15" customHeight="1">
      <c r="A36" s="18" t="s">
        <v>0</v>
      </c>
      <c r="B36" s="13">
        <f>Overall_PU!B21</f>
        <v>66252</v>
      </c>
      <c r="C36" s="13">
        <f>Overall_PU!C21</f>
        <v>66028</v>
      </c>
      <c r="D36" s="12">
        <f>Anchor!F40</f>
        <v>65900</v>
      </c>
      <c r="E36" s="59" t="s">
        <v>117</v>
      </c>
      <c r="F36" s="41" t="s">
        <v>116</v>
      </c>
      <c r="G36" s="61" t="s">
        <v>115</v>
      </c>
    </row>
    <row r="37" spans="1:7" ht="15" customHeight="1">
      <c r="A37" s="18" t="s">
        <v>1</v>
      </c>
      <c r="B37" s="13">
        <f>Overall_PU!B22</f>
        <v>33484</v>
      </c>
      <c r="C37" s="13">
        <f>Overall_PU!C22</f>
        <v>33260</v>
      </c>
      <c r="D37" s="12">
        <f>Anchor!F41</f>
        <v>33132</v>
      </c>
      <c r="E37" s="59" t="s">
        <v>118</v>
      </c>
      <c r="F37" s="41" t="s">
        <v>119</v>
      </c>
      <c r="G37" s="62">
        <f>MAX(B36:B47,C36:C47)/MAX(D36:D47)</f>
        <v>1.005341426403642</v>
      </c>
    </row>
    <row r="38" spans="1:7" ht="15" customHeight="1">
      <c r="A38" s="18" t="s">
        <v>2</v>
      </c>
      <c r="B38" s="13">
        <f>Overall_PU!B23</f>
        <v>33484</v>
      </c>
      <c r="C38" s="13">
        <f>Overall_PU!C23</f>
        <v>33260</v>
      </c>
      <c r="D38" s="12">
        <f>Anchor!F42</f>
        <v>33132</v>
      </c>
    </row>
    <row r="39" spans="1:7" ht="15" customHeight="1">
      <c r="A39" s="18" t="s">
        <v>3</v>
      </c>
      <c r="B39" s="13">
        <f>Overall_PU!B24</f>
        <v>17100</v>
      </c>
      <c r="C39" s="13">
        <f>Overall_PU!C24</f>
        <v>16876</v>
      </c>
      <c r="D39" s="12">
        <f>Anchor!F43</f>
        <v>16748</v>
      </c>
    </row>
    <row r="40" spans="1:7" ht="15" customHeight="1">
      <c r="A40" s="18" t="s">
        <v>4</v>
      </c>
      <c r="B40" s="13">
        <f>Overall_PU!B25</f>
        <v>8908</v>
      </c>
      <c r="C40" s="13">
        <f>Overall_PU!C25</f>
        <v>8684</v>
      </c>
      <c r="D40" s="12">
        <f>Anchor!F44</f>
        <v>8556</v>
      </c>
    </row>
    <row r="41" spans="1:7" ht="15" customHeight="1">
      <c r="A41" s="18" t="s">
        <v>5</v>
      </c>
      <c r="B41" s="13">
        <f>Overall_PU!B26</f>
        <v>8908</v>
      </c>
      <c r="C41" s="13">
        <f>Overall_PU!C26</f>
        <v>8684</v>
      </c>
      <c r="D41" s="12">
        <f>Anchor!F45</f>
        <v>8556</v>
      </c>
    </row>
    <row r="42" spans="1:7" ht="15" customHeight="1">
      <c r="A42" s="18" t="s">
        <v>6</v>
      </c>
      <c r="B42" s="13">
        <f>Overall_PU!B27</f>
        <v>4812</v>
      </c>
      <c r="C42" s="13">
        <f>Overall_PU!C27</f>
        <v>4588</v>
      </c>
      <c r="D42" s="12">
        <f>Anchor!F46</f>
        <v>4460</v>
      </c>
    </row>
    <row r="43" spans="1:7" ht="15" customHeight="1">
      <c r="A43" s="18" t="s">
        <v>7</v>
      </c>
      <c r="B43" s="13">
        <f>Overall_PU!B28</f>
        <v>2764</v>
      </c>
      <c r="C43" s="13">
        <f>Overall_PU!C28</f>
        <v>2540</v>
      </c>
      <c r="D43" s="12">
        <f>Anchor!F47</f>
        <v>2412</v>
      </c>
    </row>
    <row r="44" spans="1:7" ht="15" customHeight="1">
      <c r="A44" s="18" t="s">
        <v>8</v>
      </c>
      <c r="B44" s="13">
        <f>Overall_PU!B29</f>
        <v>2764</v>
      </c>
      <c r="C44" s="13">
        <f>Overall_PU!C29</f>
        <v>2540</v>
      </c>
      <c r="D44" s="12">
        <f>Anchor!F48</f>
        <v>2412</v>
      </c>
    </row>
    <row r="45" spans="1:7" ht="15" customHeight="1">
      <c r="A45" s="18" t="s">
        <v>9</v>
      </c>
      <c r="B45" s="13">
        <f>Overall_PU!B30</f>
        <v>1740</v>
      </c>
      <c r="C45" s="13">
        <f>Overall_PU!C30</f>
        <v>1516</v>
      </c>
      <c r="D45" s="12">
        <f>Anchor!F49</f>
        <v>1388</v>
      </c>
    </row>
    <row r="46" spans="1:7" ht="15" customHeight="1">
      <c r="A46" s="18" t="s">
        <v>10</v>
      </c>
      <c r="B46" s="13" t="str">
        <f>Overall_PU!B31</f>
        <v>N/A</v>
      </c>
      <c r="C46" s="13">
        <f>Overall_PU!C31</f>
        <v>1004</v>
      </c>
      <c r="D46" s="12">
        <f>Anchor!F50</f>
        <v>876</v>
      </c>
    </row>
    <row r="47" spans="1:7" ht="15" customHeight="1">
      <c r="A47" s="18" t="s">
        <v>11</v>
      </c>
      <c r="B47" s="13">
        <f>Overall_PU!B32</f>
        <v>1228</v>
      </c>
      <c r="C47" s="13" t="str">
        <f>Overall_PU!C32</f>
        <v>N/A</v>
      </c>
      <c r="D47" s="12">
        <f>Anchor!F51</f>
        <v>876</v>
      </c>
    </row>
    <row r="49" spans="1:7" ht="15" customHeight="1">
      <c r="A49" s="13" t="s">
        <v>42</v>
      </c>
      <c r="B49" s="76" t="s">
        <v>38</v>
      </c>
      <c r="C49" s="77"/>
      <c r="D49" s="33" t="s">
        <v>14</v>
      </c>
    </row>
    <row r="50" spans="1:7" ht="15" customHeight="1">
      <c r="A50" s="23" t="s">
        <v>24</v>
      </c>
      <c r="B50" s="23" t="s">
        <v>136</v>
      </c>
      <c r="C50" s="23" t="s">
        <v>137</v>
      </c>
      <c r="D50" s="23" t="s">
        <v>44</v>
      </c>
      <c r="E50" s="74" t="s">
        <v>40</v>
      </c>
      <c r="F50" s="74"/>
      <c r="G50" s="74"/>
    </row>
    <row r="51" spans="1:7" ht="15" customHeight="1">
      <c r="A51" s="18" t="s">
        <v>0</v>
      </c>
      <c r="B51" s="13">
        <f>Overall_PU!B36*$D5</f>
        <v>212992</v>
      </c>
      <c r="C51" s="13">
        <f>Overall_PU!C36*$D5</f>
        <v>172032</v>
      </c>
      <c r="D51" s="12">
        <f>Overall_PU!D36*$D5</f>
        <v>212992</v>
      </c>
      <c r="E51" s="59" t="s">
        <v>117</v>
      </c>
      <c r="F51" s="41" t="s">
        <v>116</v>
      </c>
      <c r="G51" s="61" t="s">
        <v>115</v>
      </c>
    </row>
    <row r="52" spans="1:7" ht="15" customHeight="1">
      <c r="A52" s="18" t="s">
        <v>1</v>
      </c>
      <c r="B52" s="13">
        <f>Overall_PU!B37*$D6</f>
        <v>212992</v>
      </c>
      <c r="C52" s="13">
        <f>Overall_PU!C37*$D6</f>
        <v>172032</v>
      </c>
      <c r="D52" s="12">
        <f>Overall_PU!D37*$D6</f>
        <v>212992</v>
      </c>
      <c r="E52" s="60">
        <f>MIN(B51:B62,C51:C62)/MIN(D51:D62)</f>
        <v>0.80769230769230771</v>
      </c>
      <c r="F52" s="44">
        <f>FLOOR(AVERAGE(B51:B62,C51:C62),1)/FLOOR(AVERAGE(D51:D62),1)</f>
        <v>0.90384615384615385</v>
      </c>
      <c r="G52" s="62">
        <f>MAX(B51:B62)/MAX(D51:D62)</f>
        <v>1</v>
      </c>
    </row>
    <row r="53" spans="1:7" ht="15" customHeight="1">
      <c r="A53" s="18" t="s">
        <v>2</v>
      </c>
      <c r="B53" s="13">
        <f>Overall_PU!B38*$D7</f>
        <v>212992</v>
      </c>
      <c r="C53" s="13">
        <f>Overall_PU!C38*$D7</f>
        <v>172032</v>
      </c>
      <c r="D53" s="12">
        <f>Overall_PU!D38*$D7</f>
        <v>212992</v>
      </c>
    </row>
    <row r="54" spans="1:7" ht="15" customHeight="1">
      <c r="A54" s="18" t="s">
        <v>3</v>
      </c>
      <c r="B54" s="13">
        <f>Overall_PU!B39*$D8</f>
        <v>212992</v>
      </c>
      <c r="C54" s="13">
        <f>Overall_PU!C39*$D8</f>
        <v>172032</v>
      </c>
      <c r="D54" s="12">
        <f>Overall_PU!D39*$D8</f>
        <v>212992</v>
      </c>
    </row>
    <row r="55" spans="1:7" ht="15" customHeight="1">
      <c r="A55" s="18" t="s">
        <v>4</v>
      </c>
      <c r="B55" s="13">
        <f>Overall_PU!B40*$D9</f>
        <v>212992</v>
      </c>
      <c r="C55" s="13">
        <f>Overall_PU!C40*$D9</f>
        <v>172032</v>
      </c>
      <c r="D55" s="12">
        <f>Overall_PU!D40*$D9</f>
        <v>212992</v>
      </c>
    </row>
    <row r="56" spans="1:7" ht="15" customHeight="1">
      <c r="A56" s="18" t="s">
        <v>5</v>
      </c>
      <c r="B56" s="13">
        <f>Overall_PU!B41*$D10</f>
        <v>212992</v>
      </c>
      <c r="C56" s="13">
        <f>Overall_PU!C41*$D10</f>
        <v>172032</v>
      </c>
      <c r="D56" s="12">
        <f>Overall_PU!D41*$D10</f>
        <v>212992</v>
      </c>
    </row>
    <row r="57" spans="1:7" ht="15" customHeight="1">
      <c r="A57" s="18" t="s">
        <v>6</v>
      </c>
      <c r="B57" s="13">
        <f>Overall_PU!B42*$D11</f>
        <v>212992</v>
      </c>
      <c r="C57" s="13">
        <f>Overall_PU!C42*$D11</f>
        <v>172032</v>
      </c>
      <c r="D57" s="12">
        <f>Overall_PU!D42*$D11</f>
        <v>212992</v>
      </c>
    </row>
    <row r="58" spans="1:7" ht="15" customHeight="1">
      <c r="A58" s="18" t="s">
        <v>7</v>
      </c>
      <c r="B58" s="13">
        <f>Overall_PU!B43*$D12</f>
        <v>212992</v>
      </c>
      <c r="C58" s="13">
        <f>Overall_PU!C43*$D12</f>
        <v>172032</v>
      </c>
      <c r="D58" s="12">
        <f>Overall_PU!D43*$D12</f>
        <v>212992</v>
      </c>
    </row>
    <row r="59" spans="1:7" ht="15" customHeight="1">
      <c r="A59" s="18" t="s">
        <v>8</v>
      </c>
      <c r="B59" s="13">
        <f>Overall_PU!B44*$D13</f>
        <v>212992</v>
      </c>
      <c r="C59" s="13">
        <f>Overall_PU!C44*$D13</f>
        <v>172032</v>
      </c>
      <c r="D59" s="12">
        <f>Overall_PU!D44*$D13</f>
        <v>212992</v>
      </c>
    </row>
    <row r="60" spans="1:7" ht="15" customHeight="1">
      <c r="A60" s="18" t="s">
        <v>9</v>
      </c>
      <c r="B60" s="13">
        <f>Overall_PU!B45*$D14</f>
        <v>212992</v>
      </c>
      <c r="C60" s="13">
        <f>Overall_PU!C45*$D14</f>
        <v>172032</v>
      </c>
      <c r="D60" s="12">
        <f>Overall_PU!D45*$D14</f>
        <v>212992</v>
      </c>
    </row>
    <row r="61" spans="1:7" ht="15" customHeight="1">
      <c r="A61" s="18" t="s">
        <v>10</v>
      </c>
      <c r="B61" s="13" t="s">
        <v>139</v>
      </c>
      <c r="C61" s="13">
        <f>Overall_PU!C46*$D15</f>
        <v>172032</v>
      </c>
      <c r="D61" s="12">
        <f>Overall_PU!D46*$D15</f>
        <v>212992</v>
      </c>
    </row>
    <row r="62" spans="1:7" ht="15" customHeight="1">
      <c r="A62" s="18" t="s">
        <v>11</v>
      </c>
      <c r="B62" s="13">
        <f>Overall_PU!B47*$D16</f>
        <v>212992</v>
      </c>
      <c r="C62" s="13" t="s">
        <v>139</v>
      </c>
      <c r="D62" s="12">
        <f>Overall_PU!D47*$D16</f>
        <v>212992</v>
      </c>
    </row>
    <row r="63" spans="1:7" ht="15" customHeight="1">
      <c r="A63" s="32"/>
      <c r="B63" s="51"/>
    </row>
    <row r="64" spans="1:7" ht="15" customHeight="1">
      <c r="A64" s="10" t="s">
        <v>124</v>
      </c>
      <c r="B64" s="76" t="s">
        <v>38</v>
      </c>
      <c r="C64" s="77"/>
      <c r="D64" s="33" t="s">
        <v>14</v>
      </c>
    </row>
    <row r="65" spans="1:7" ht="15" customHeight="1">
      <c r="A65" s="23" t="s">
        <v>123</v>
      </c>
      <c r="B65" s="23" t="s">
        <v>136</v>
      </c>
      <c r="C65" s="23" t="s">
        <v>137</v>
      </c>
      <c r="D65" s="23" t="s">
        <v>44</v>
      </c>
      <c r="E65" s="74" t="s">
        <v>40</v>
      </c>
      <c r="F65" s="74"/>
      <c r="G65" s="74"/>
    </row>
    <row r="66" spans="1:7" ht="15" customHeight="1">
      <c r="A66" s="18" t="s">
        <v>0</v>
      </c>
      <c r="B66" s="12">
        <f>Overall_PU!B51*$D5</f>
        <v>385</v>
      </c>
      <c r="C66" s="66">
        <f>Overall_PU!C51*$D5</f>
        <v>385</v>
      </c>
      <c r="D66" s="64">
        <f>Overall_PU!D51*$D5</f>
        <v>769</v>
      </c>
      <c r="E66" s="59" t="s">
        <v>117</v>
      </c>
      <c r="F66" s="41" t="s">
        <v>116</v>
      </c>
      <c r="G66" s="61" t="s">
        <v>115</v>
      </c>
    </row>
    <row r="67" spans="1:7" ht="15" customHeight="1">
      <c r="A67" s="18" t="s">
        <v>1</v>
      </c>
      <c r="B67" s="66">
        <f>Overall_PU!B52*$D6</f>
        <v>386</v>
      </c>
      <c r="C67" s="66">
        <f>Overall_PU!C52*$D6</f>
        <v>386</v>
      </c>
      <c r="D67" s="64">
        <f>Overall_PU!D52*$D6</f>
        <v>770</v>
      </c>
      <c r="E67" s="60">
        <f>MIN(B66:B77,C66:C77)/MIN(D66:D77)</f>
        <v>0.5006501950585176</v>
      </c>
      <c r="F67" s="44">
        <f>FLOOR(AVERAGE(B66:B77,C66:C77),1)/FLOOR(AVERAGE(D66:D77),1)</f>
        <v>0.5118306351183064</v>
      </c>
      <c r="G67" s="62">
        <f>MAX(B66:B77,C66:C77)/MAX(D66:D77)</f>
        <v>0.5714285714285714</v>
      </c>
    </row>
    <row r="68" spans="1:7" ht="15" customHeight="1">
      <c r="A68" s="18" t="s">
        <v>2</v>
      </c>
      <c r="B68" s="66">
        <f>Overall_PU!B53*$D7</f>
        <v>386</v>
      </c>
      <c r="C68" s="66">
        <f>Overall_PU!C53*$D7</f>
        <v>386</v>
      </c>
      <c r="D68" s="64">
        <f>Overall_PU!D53*$D7</f>
        <v>770</v>
      </c>
    </row>
    <row r="69" spans="1:7" ht="15" customHeight="1">
      <c r="A69" s="18" t="s">
        <v>3</v>
      </c>
      <c r="B69" s="66">
        <f>Overall_PU!B54*$D8</f>
        <v>388</v>
      </c>
      <c r="C69" s="66">
        <f>Overall_PU!C54*$D8</f>
        <v>388</v>
      </c>
      <c r="D69" s="64">
        <f>Overall_PU!D54*$D8</f>
        <v>772</v>
      </c>
    </row>
    <row r="70" spans="1:7" ht="15" customHeight="1">
      <c r="A70" s="18" t="s">
        <v>4</v>
      </c>
      <c r="B70" s="66">
        <f>Overall_PU!B55*$D9</f>
        <v>392</v>
      </c>
      <c r="C70" s="66">
        <f>Overall_PU!C55*$D9</f>
        <v>392</v>
      </c>
      <c r="D70" s="64">
        <f>Overall_PU!D55*$D9</f>
        <v>776</v>
      </c>
    </row>
    <row r="71" spans="1:7" ht="15" customHeight="1">
      <c r="A71" s="18" t="s">
        <v>5</v>
      </c>
      <c r="B71" s="66">
        <f>Overall_PU!B56*$D10</f>
        <v>392</v>
      </c>
      <c r="C71" s="66">
        <f>Overall_PU!C56*$D10</f>
        <v>392</v>
      </c>
      <c r="D71" s="64">
        <f>Overall_PU!D56*$D10</f>
        <v>776</v>
      </c>
    </row>
    <row r="72" spans="1:7" ht="15" customHeight="1">
      <c r="A72" s="18" t="s">
        <v>6</v>
      </c>
      <c r="B72" s="66">
        <f>Overall_PU!B57*$D11</f>
        <v>400</v>
      </c>
      <c r="C72" s="66">
        <f>Overall_PU!C57*$D11</f>
        <v>400</v>
      </c>
      <c r="D72" s="64">
        <f>Overall_PU!D57*$D11</f>
        <v>784</v>
      </c>
    </row>
    <row r="73" spans="1:7" ht="15" customHeight="1">
      <c r="A73" s="18" t="s">
        <v>7</v>
      </c>
      <c r="B73" s="66">
        <f>Overall_PU!B58*$D12</f>
        <v>416</v>
      </c>
      <c r="C73" s="66">
        <f>Overall_PU!C58*$D12</f>
        <v>416</v>
      </c>
      <c r="D73" s="64">
        <f>Overall_PU!D58*$D12</f>
        <v>800</v>
      </c>
    </row>
    <row r="74" spans="1:7" ht="15" customHeight="1">
      <c r="A74" s="18" t="s">
        <v>8</v>
      </c>
      <c r="B74" s="66">
        <f>Overall_PU!B59*$D13</f>
        <v>416</v>
      </c>
      <c r="C74" s="66">
        <f>Overall_PU!C59*$D13</f>
        <v>416</v>
      </c>
      <c r="D74" s="64">
        <f>Overall_PU!D59*$D13</f>
        <v>800</v>
      </c>
    </row>
    <row r="75" spans="1:7" ht="15" customHeight="1">
      <c r="A75" s="18" t="s">
        <v>9</v>
      </c>
      <c r="B75" s="66">
        <f>Overall_PU!B60*$D14</f>
        <v>448</v>
      </c>
      <c r="C75" s="66">
        <f>Overall_PU!C60*$D14</f>
        <v>448</v>
      </c>
      <c r="D75" s="64">
        <f>Overall_PU!D60*$D14</f>
        <v>832</v>
      </c>
    </row>
    <row r="76" spans="1:7" ht="15" customHeight="1">
      <c r="A76" s="18" t="s">
        <v>10</v>
      </c>
      <c r="B76" s="66" t="s">
        <v>138</v>
      </c>
      <c r="C76" s="66">
        <f>Overall_PU!C61*$D15</f>
        <v>512</v>
      </c>
      <c r="D76" s="64">
        <f>Overall_PU!D61*$D15</f>
        <v>896</v>
      </c>
    </row>
    <row r="77" spans="1:7" ht="15" customHeight="1">
      <c r="A77" s="18" t="s">
        <v>11</v>
      </c>
      <c r="B77" s="66">
        <f>Overall_PU!B62*$D16</f>
        <v>512</v>
      </c>
      <c r="C77" s="66" t="s">
        <v>139</v>
      </c>
      <c r="D77" s="64">
        <f>Overall_PU!D62*$D16</f>
        <v>896</v>
      </c>
    </row>
    <row r="79" spans="1:7" ht="15" customHeight="1">
      <c r="E79" s="50"/>
    </row>
  </sheetData>
  <mergeCells count="15">
    <mergeCell ref="E65:G65"/>
    <mergeCell ref="K19:M19"/>
    <mergeCell ref="H18:J18"/>
    <mergeCell ref="K18:M18"/>
    <mergeCell ref="E50:G50"/>
    <mergeCell ref="H19:J19"/>
    <mergeCell ref="E35:G35"/>
    <mergeCell ref="F18:G18"/>
    <mergeCell ref="F19:G19"/>
    <mergeCell ref="B18:E18"/>
    <mergeCell ref="B19:C19"/>
    <mergeCell ref="D19:E19"/>
    <mergeCell ref="B34:C34"/>
    <mergeCell ref="B49:C49"/>
    <mergeCell ref="B64:C64"/>
  </mergeCells>
  <phoneticPr fontId="1" type="noConversion"/>
  <conditionalFormatting sqref="F21:G32">
    <cfRule type="cellIs" dxfId="9" priority="19" operator="equal">
      <formula>MAX($F$21:$F$32)</formula>
    </cfRule>
  </conditionalFormatting>
  <conditionalFormatting sqref="D36:D47">
    <cfRule type="cellIs" dxfId="8" priority="17" operator="equal">
      <formula>MAX($D$36:$D$47)</formula>
    </cfRule>
  </conditionalFormatting>
  <conditionalFormatting sqref="D51:D62">
    <cfRule type="cellIs" dxfId="7" priority="13" operator="equal">
      <formula>MIN($D$51:$D$62)</formula>
    </cfRule>
    <cfRule type="cellIs" dxfId="6" priority="14" operator="equal">
      <formula>MAX($D$51:$D$62)</formula>
    </cfRule>
  </conditionalFormatting>
  <conditionalFormatting sqref="B66:D77">
    <cfRule type="cellIs" dxfId="5" priority="11" operator="equal">
      <formula>MIN($B$66:$B$77)</formula>
    </cfRule>
    <cfRule type="cellIs" dxfId="4" priority="12" operator="equal">
      <formula>MAX($B$66:$B$77)</formula>
    </cfRule>
  </conditionalFormatting>
  <conditionalFormatting sqref="B21:E32">
    <cfRule type="cellIs" dxfId="3" priority="21" operator="equal">
      <formula>MAX($B$21:$B$32)</formula>
    </cfRule>
  </conditionalFormatting>
  <conditionalFormatting sqref="B36:C47">
    <cfRule type="cellIs" dxfId="2" priority="22" operator="equal">
      <formula>MAX($B$36:$B$47)</formula>
    </cfRule>
  </conditionalFormatting>
  <conditionalFormatting sqref="B51:C62">
    <cfRule type="cellIs" dxfId="1" priority="23" operator="equal">
      <formula>MIN($B$51:$B$62)</formula>
    </cfRule>
    <cfRule type="cellIs" dxfId="0" priority="24" operator="equal">
      <formula>MAX($B$51:$B$62)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2"/>
  <sheetViews>
    <sheetView zoomScale="70" zoomScaleNormal="70" workbookViewId="0">
      <selection activeCell="C30" sqref="C30"/>
    </sheetView>
  </sheetViews>
  <sheetFormatPr defaultRowHeight="15" customHeight="1"/>
  <cols>
    <col min="1" max="1" width="18.625" style="2" customWidth="1"/>
    <col min="2" max="18" width="10.625" style="2" customWidth="1"/>
    <col min="19" max="16384" width="9" style="2"/>
  </cols>
  <sheetData>
    <row r="1" spans="1:8" ht="15" customHeight="1">
      <c r="A1" s="27" t="s">
        <v>46</v>
      </c>
      <c r="B1" s="27" t="s">
        <v>47</v>
      </c>
    </row>
    <row r="3" spans="1:8" ht="15" customHeight="1">
      <c r="A3" s="13" t="s">
        <v>48</v>
      </c>
      <c r="B3" s="76" t="s">
        <v>38</v>
      </c>
      <c r="C3" s="80"/>
      <c r="D3" s="80"/>
      <c r="E3" s="77"/>
      <c r="F3" s="76" t="s">
        <v>14</v>
      </c>
      <c r="G3" s="77"/>
    </row>
    <row r="4" spans="1:8" s="6" customFormat="1" ht="15" customHeight="1">
      <c r="A4" s="41"/>
      <c r="B4" s="78" t="s">
        <v>134</v>
      </c>
      <c r="C4" s="79"/>
      <c r="D4" s="78" t="s">
        <v>135</v>
      </c>
      <c r="E4" s="79"/>
      <c r="F4" s="78" t="s">
        <v>44</v>
      </c>
      <c r="G4" s="79"/>
    </row>
    <row r="5" spans="1:8" ht="15" customHeight="1">
      <c r="A5" s="23" t="s">
        <v>123</v>
      </c>
      <c r="B5" s="29" t="s">
        <v>121</v>
      </c>
      <c r="C5" s="29" t="s">
        <v>36</v>
      </c>
      <c r="D5" s="29" t="s">
        <v>121</v>
      </c>
      <c r="E5" s="29" t="s">
        <v>36</v>
      </c>
      <c r="F5" s="29" t="s">
        <v>121</v>
      </c>
      <c r="G5" s="29" t="s">
        <v>36</v>
      </c>
      <c r="H5" s="30"/>
    </row>
    <row r="6" spans="1:8" ht="15" customHeight="1">
      <c r="A6" s="18" t="s">
        <v>0</v>
      </c>
      <c r="B6" s="12">
        <f>'4x8'!$M25</f>
        <v>35841</v>
      </c>
      <c r="C6" s="66">
        <f>'4x8'!$N25</f>
        <v>32768</v>
      </c>
      <c r="D6" s="66">
        <f>'8x4'!$M25</f>
        <v>35841</v>
      </c>
      <c r="E6" s="66">
        <f>'8x4'!$N25</f>
        <v>32768</v>
      </c>
      <c r="F6" s="12">
        <f>Anchor!J25</f>
        <v>36353</v>
      </c>
      <c r="G6" s="12">
        <f>Anchor!K25</f>
        <v>32768</v>
      </c>
      <c r="H6" s="6"/>
    </row>
    <row r="7" spans="1:8" ht="15" customHeight="1">
      <c r="A7" s="18" t="s">
        <v>1</v>
      </c>
      <c r="B7" s="66">
        <f>'4x8'!$M26</f>
        <v>17921</v>
      </c>
      <c r="C7" s="66">
        <f>'4x8'!$N26</f>
        <v>16384</v>
      </c>
      <c r="D7" s="66">
        <f>'8x4'!$M26</f>
        <v>17921</v>
      </c>
      <c r="E7" s="66">
        <f>'8x4'!$N26</f>
        <v>16384</v>
      </c>
      <c r="F7" s="12">
        <f>Anchor!J26</f>
        <v>18177</v>
      </c>
      <c r="G7" s="12">
        <f>Anchor!K26</f>
        <v>16384</v>
      </c>
      <c r="H7" s="6"/>
    </row>
    <row r="8" spans="1:8" ht="15" customHeight="1">
      <c r="A8" s="18" t="s">
        <v>2</v>
      </c>
      <c r="B8" s="66">
        <f>'4x8'!$M27</f>
        <v>17921</v>
      </c>
      <c r="C8" s="66">
        <f>'4x8'!$N27</f>
        <v>16384</v>
      </c>
      <c r="D8" s="66">
        <f>'8x4'!$M27</f>
        <v>17921</v>
      </c>
      <c r="E8" s="66">
        <f>'8x4'!$N27</f>
        <v>16384</v>
      </c>
      <c r="F8" s="12">
        <f>Anchor!J27</f>
        <v>18177</v>
      </c>
      <c r="G8" s="12">
        <f>Anchor!K27</f>
        <v>16384</v>
      </c>
      <c r="H8" s="6"/>
    </row>
    <row r="9" spans="1:8" ht="15" customHeight="1">
      <c r="A9" s="18" t="s">
        <v>3</v>
      </c>
      <c r="B9" s="66">
        <f>'4x8'!$M28</f>
        <v>8961</v>
      </c>
      <c r="C9" s="66">
        <f>'4x8'!$N28</f>
        <v>8192</v>
      </c>
      <c r="D9" s="66">
        <f>'8x4'!$M28</f>
        <v>8961</v>
      </c>
      <c r="E9" s="66">
        <f>'8x4'!$N28</f>
        <v>8192</v>
      </c>
      <c r="F9" s="12">
        <f>Anchor!J28</f>
        <v>9089</v>
      </c>
      <c r="G9" s="12">
        <f>Anchor!K28</f>
        <v>8192</v>
      </c>
      <c r="H9" s="6"/>
    </row>
    <row r="10" spans="1:8" ht="15" customHeight="1">
      <c r="A10" s="18" t="s">
        <v>4</v>
      </c>
      <c r="B10" s="66">
        <f>'4x8'!$M29</f>
        <v>4481</v>
      </c>
      <c r="C10" s="66">
        <f>'4x8'!$N29</f>
        <v>4096</v>
      </c>
      <c r="D10" s="66">
        <f>'8x4'!$M29</f>
        <v>4481</v>
      </c>
      <c r="E10" s="66">
        <f>'8x4'!$N29</f>
        <v>4096</v>
      </c>
      <c r="F10" s="12">
        <f>Anchor!J29</f>
        <v>4545</v>
      </c>
      <c r="G10" s="12">
        <f>Anchor!K29</f>
        <v>4096</v>
      </c>
      <c r="H10" s="6"/>
    </row>
    <row r="11" spans="1:8" ht="15" customHeight="1">
      <c r="A11" s="18" t="s">
        <v>5</v>
      </c>
      <c r="B11" s="66">
        <f>'4x8'!$M30</f>
        <v>4481</v>
      </c>
      <c r="C11" s="66">
        <f>'4x8'!$N30</f>
        <v>4096</v>
      </c>
      <c r="D11" s="66">
        <f>'8x4'!$M30</f>
        <v>4481</v>
      </c>
      <c r="E11" s="66">
        <f>'8x4'!$N30</f>
        <v>4096</v>
      </c>
      <c r="F11" s="12">
        <f>Anchor!J30</f>
        <v>4545</v>
      </c>
      <c r="G11" s="12">
        <f>Anchor!K30</f>
        <v>4096</v>
      </c>
    </row>
    <row r="12" spans="1:8" ht="15" customHeight="1">
      <c r="A12" s="18" t="s">
        <v>6</v>
      </c>
      <c r="B12" s="66">
        <f>'4x8'!$M31</f>
        <v>2241</v>
      </c>
      <c r="C12" s="66">
        <f>'4x8'!$N31</f>
        <v>2048</v>
      </c>
      <c r="D12" s="66">
        <f>'8x4'!$M31</f>
        <v>2241</v>
      </c>
      <c r="E12" s="66">
        <f>'8x4'!$N31</f>
        <v>2048</v>
      </c>
      <c r="F12" s="12">
        <f>Anchor!J31</f>
        <v>2273</v>
      </c>
      <c r="G12" s="12">
        <f>Anchor!K31</f>
        <v>2048</v>
      </c>
    </row>
    <row r="13" spans="1:8" ht="15" customHeight="1">
      <c r="A13" s="18" t="s">
        <v>7</v>
      </c>
      <c r="B13" s="66">
        <f>'4x8'!$M32</f>
        <v>1121</v>
      </c>
      <c r="C13" s="66">
        <f>'4x8'!$N32</f>
        <v>1024</v>
      </c>
      <c r="D13" s="66">
        <f>'8x4'!$M32</f>
        <v>1121</v>
      </c>
      <c r="E13" s="66">
        <f>'8x4'!$N32</f>
        <v>1024</v>
      </c>
      <c r="F13" s="12">
        <f>Anchor!J32</f>
        <v>1137</v>
      </c>
      <c r="G13" s="12">
        <f>Anchor!K32</f>
        <v>1024</v>
      </c>
    </row>
    <row r="14" spans="1:8" ht="15" customHeight="1">
      <c r="A14" s="18" t="s">
        <v>8</v>
      </c>
      <c r="B14" s="66">
        <f>'4x8'!$M33</f>
        <v>1121</v>
      </c>
      <c r="C14" s="66">
        <f>'4x8'!$N33</f>
        <v>1024</v>
      </c>
      <c r="D14" s="66">
        <f>'8x4'!$M33</f>
        <v>1121</v>
      </c>
      <c r="E14" s="66">
        <f>'8x4'!$N33</f>
        <v>1024</v>
      </c>
      <c r="F14" s="12">
        <f>Anchor!J33</f>
        <v>1137</v>
      </c>
      <c r="G14" s="12">
        <f>Anchor!K33</f>
        <v>1024</v>
      </c>
    </row>
    <row r="15" spans="1:8" ht="15" customHeight="1">
      <c r="A15" s="18" t="s">
        <v>9</v>
      </c>
      <c r="B15" s="66">
        <f>'4x8'!$M34</f>
        <v>561</v>
      </c>
      <c r="C15" s="66">
        <f>'4x8'!$N34</f>
        <v>512</v>
      </c>
      <c r="D15" s="66">
        <f>'8x4'!$M34</f>
        <v>561</v>
      </c>
      <c r="E15" s="66">
        <f>'8x4'!$N34</f>
        <v>512</v>
      </c>
      <c r="F15" s="12">
        <f>Anchor!J34</f>
        <v>569</v>
      </c>
      <c r="G15" s="12">
        <f>Anchor!K34</f>
        <v>512</v>
      </c>
    </row>
    <row r="16" spans="1:8" ht="15" customHeight="1">
      <c r="A16" s="18" t="s">
        <v>10</v>
      </c>
      <c r="B16" s="66" t="str">
        <f>'4x8'!$M35</f>
        <v>N/A</v>
      </c>
      <c r="C16" s="66" t="str">
        <f>'4x8'!$N35</f>
        <v>N/A</v>
      </c>
      <c r="D16" s="66">
        <f>'8x4'!$M35</f>
        <v>280</v>
      </c>
      <c r="E16" s="66">
        <f>'8x4'!$N35</f>
        <v>256</v>
      </c>
      <c r="F16" s="12">
        <f>Anchor!J35</f>
        <v>285</v>
      </c>
      <c r="G16" s="12">
        <f>Anchor!K35</f>
        <v>256</v>
      </c>
    </row>
    <row r="17" spans="1:7" ht="15" customHeight="1">
      <c r="A17" s="18" t="s">
        <v>11</v>
      </c>
      <c r="B17" s="66">
        <f>'4x8'!$M36</f>
        <v>280</v>
      </c>
      <c r="C17" s="66">
        <f>'4x8'!$N36</f>
        <v>256</v>
      </c>
      <c r="D17" s="66" t="str">
        <f>'8x4'!$M36</f>
        <v>N/A</v>
      </c>
      <c r="E17" s="66" t="str">
        <f>'8x4'!$N36</f>
        <v>N/A</v>
      </c>
      <c r="F17" s="12">
        <f>Anchor!J36</f>
        <v>285</v>
      </c>
      <c r="G17" s="12">
        <f>Anchor!K36</f>
        <v>256</v>
      </c>
    </row>
    <row r="19" spans="1:7" s="6" customFormat="1" ht="15" customHeight="1">
      <c r="A19" s="13" t="s">
        <v>41</v>
      </c>
      <c r="B19" s="76" t="s">
        <v>38</v>
      </c>
      <c r="C19" s="77"/>
      <c r="D19" s="31" t="s">
        <v>14</v>
      </c>
    </row>
    <row r="20" spans="1:7" ht="15" customHeight="1">
      <c r="A20" s="23" t="s">
        <v>24</v>
      </c>
      <c r="B20" s="23" t="s">
        <v>134</v>
      </c>
      <c r="C20" s="23" t="s">
        <v>135</v>
      </c>
      <c r="D20" s="23" t="s">
        <v>44</v>
      </c>
      <c r="E20" s="32"/>
    </row>
    <row r="21" spans="1:7" ht="15" customHeight="1">
      <c r="A21" s="18" t="s">
        <v>0</v>
      </c>
      <c r="B21" s="12">
        <f>'4x8'!$G40</f>
        <v>66252</v>
      </c>
      <c r="C21" s="66">
        <f>'8x4'!$G40</f>
        <v>66028</v>
      </c>
      <c r="D21" s="12">
        <f>Anchor!F40</f>
        <v>65900</v>
      </c>
    </row>
    <row r="22" spans="1:7" ht="15" customHeight="1">
      <c r="A22" s="18" t="s">
        <v>1</v>
      </c>
      <c r="B22" s="66">
        <f>'4x8'!$G41</f>
        <v>33484</v>
      </c>
      <c r="C22" s="66">
        <f>'8x4'!$G41</f>
        <v>33260</v>
      </c>
      <c r="D22" s="12">
        <f>Anchor!F41</f>
        <v>33132</v>
      </c>
    </row>
    <row r="23" spans="1:7" ht="15" customHeight="1">
      <c r="A23" s="18" t="s">
        <v>2</v>
      </c>
      <c r="B23" s="66">
        <f>'4x8'!$G42</f>
        <v>33484</v>
      </c>
      <c r="C23" s="66">
        <f>'8x4'!$G42</f>
        <v>33260</v>
      </c>
      <c r="D23" s="12">
        <f>Anchor!F42</f>
        <v>33132</v>
      </c>
    </row>
    <row r="24" spans="1:7" ht="15" customHeight="1">
      <c r="A24" s="18" t="s">
        <v>3</v>
      </c>
      <c r="B24" s="66">
        <f>'4x8'!$G43</f>
        <v>17100</v>
      </c>
      <c r="C24" s="66">
        <f>'8x4'!$G43</f>
        <v>16876</v>
      </c>
      <c r="D24" s="12">
        <f>Anchor!F43</f>
        <v>16748</v>
      </c>
    </row>
    <row r="25" spans="1:7" ht="15" customHeight="1">
      <c r="A25" s="18" t="s">
        <v>4</v>
      </c>
      <c r="B25" s="66">
        <f>'4x8'!$G44</f>
        <v>8908</v>
      </c>
      <c r="C25" s="66">
        <f>'8x4'!$G44</f>
        <v>8684</v>
      </c>
      <c r="D25" s="12">
        <f>Anchor!F44</f>
        <v>8556</v>
      </c>
    </row>
    <row r="26" spans="1:7" ht="15" customHeight="1">
      <c r="A26" s="18" t="s">
        <v>5</v>
      </c>
      <c r="B26" s="66">
        <f>'4x8'!$G45</f>
        <v>8908</v>
      </c>
      <c r="C26" s="66">
        <f>'8x4'!$G45</f>
        <v>8684</v>
      </c>
      <c r="D26" s="12">
        <f>Anchor!F45</f>
        <v>8556</v>
      </c>
    </row>
    <row r="27" spans="1:7" ht="15" customHeight="1">
      <c r="A27" s="18" t="s">
        <v>6</v>
      </c>
      <c r="B27" s="66">
        <f>'4x8'!$G46</f>
        <v>4812</v>
      </c>
      <c r="C27" s="66">
        <f>'8x4'!$G46</f>
        <v>4588</v>
      </c>
      <c r="D27" s="12">
        <f>Anchor!F46</f>
        <v>4460</v>
      </c>
    </row>
    <row r="28" spans="1:7" ht="15" customHeight="1">
      <c r="A28" s="18" t="s">
        <v>7</v>
      </c>
      <c r="B28" s="66">
        <f>'4x8'!$G47</f>
        <v>2764</v>
      </c>
      <c r="C28" s="66">
        <f>'8x4'!$G47</f>
        <v>2540</v>
      </c>
      <c r="D28" s="12">
        <f>Anchor!F47</f>
        <v>2412</v>
      </c>
    </row>
    <row r="29" spans="1:7" ht="15" customHeight="1">
      <c r="A29" s="18" t="s">
        <v>8</v>
      </c>
      <c r="B29" s="66">
        <f>'4x8'!$G48</f>
        <v>2764</v>
      </c>
      <c r="C29" s="66">
        <f>'8x4'!$G48</f>
        <v>2540</v>
      </c>
      <c r="D29" s="12">
        <f>Anchor!F48</f>
        <v>2412</v>
      </c>
    </row>
    <row r="30" spans="1:7" ht="15" customHeight="1">
      <c r="A30" s="18" t="s">
        <v>9</v>
      </c>
      <c r="B30" s="66">
        <f>'4x8'!$G49</f>
        <v>1740</v>
      </c>
      <c r="C30" s="66">
        <f>'8x4'!$G49</f>
        <v>1516</v>
      </c>
      <c r="D30" s="12">
        <f>Anchor!F49</f>
        <v>1388</v>
      </c>
    </row>
    <row r="31" spans="1:7" ht="15" customHeight="1">
      <c r="A31" s="18" t="s">
        <v>10</v>
      </c>
      <c r="B31" s="66" t="str">
        <f>'4x8'!$G50</f>
        <v>N/A</v>
      </c>
      <c r="C31" s="66">
        <f>'8x4'!$G50</f>
        <v>1004</v>
      </c>
      <c r="D31" s="12">
        <f>Anchor!F50</f>
        <v>876</v>
      </c>
    </row>
    <row r="32" spans="1:7" ht="15" customHeight="1">
      <c r="A32" s="18" t="s">
        <v>11</v>
      </c>
      <c r="B32" s="66">
        <f>'4x8'!$G51</f>
        <v>1228</v>
      </c>
      <c r="C32" s="66" t="str">
        <f>'8x4'!$G51</f>
        <v>N/A</v>
      </c>
      <c r="D32" s="12">
        <f>Anchor!F51</f>
        <v>876</v>
      </c>
      <c r="E32" s="32"/>
    </row>
    <row r="34" spans="1:5" ht="15" customHeight="1">
      <c r="A34" s="13" t="s">
        <v>42</v>
      </c>
      <c r="B34" s="76" t="s">
        <v>38</v>
      </c>
      <c r="C34" s="77"/>
      <c r="D34" s="31" t="s">
        <v>14</v>
      </c>
      <c r="E34" s="15"/>
    </row>
    <row r="35" spans="1:5" ht="15" customHeight="1">
      <c r="A35" s="23" t="s">
        <v>24</v>
      </c>
      <c r="B35" s="23" t="s">
        <v>134</v>
      </c>
      <c r="C35" s="23" t="s">
        <v>135</v>
      </c>
      <c r="D35" s="23" t="s">
        <v>122</v>
      </c>
      <c r="E35" s="32"/>
    </row>
    <row r="36" spans="1:5" ht="15" customHeight="1">
      <c r="A36" s="18" t="s">
        <v>0</v>
      </c>
      <c r="B36" s="12">
        <f>'4x8'!$G55</f>
        <v>212992</v>
      </c>
      <c r="C36" s="66">
        <f>'8x4'!$G55</f>
        <v>172032</v>
      </c>
      <c r="D36" s="12">
        <f>Anchor!G55</f>
        <v>212992</v>
      </c>
      <c r="E36" s="15"/>
    </row>
    <row r="37" spans="1:5" ht="15" customHeight="1">
      <c r="A37" s="18" t="s">
        <v>1</v>
      </c>
      <c r="B37" s="66">
        <f>'4x8'!G56</f>
        <v>106496</v>
      </c>
      <c r="C37" s="66">
        <f>'8x4'!$G56</f>
        <v>86016</v>
      </c>
      <c r="D37" s="12">
        <f>Anchor!G56</f>
        <v>106496</v>
      </c>
      <c r="E37" s="15"/>
    </row>
    <row r="38" spans="1:5" ht="15" customHeight="1">
      <c r="A38" s="18" t="s">
        <v>2</v>
      </c>
      <c r="B38" s="66">
        <f>'4x8'!G57</f>
        <v>106496</v>
      </c>
      <c r="C38" s="66">
        <f>'8x4'!$G57</f>
        <v>86016</v>
      </c>
      <c r="D38" s="12">
        <f>Anchor!G57</f>
        <v>106496</v>
      </c>
      <c r="E38" s="15"/>
    </row>
    <row r="39" spans="1:5" ht="15" customHeight="1">
      <c r="A39" s="18" t="s">
        <v>3</v>
      </c>
      <c r="B39" s="66">
        <f>'4x8'!G58</f>
        <v>53248</v>
      </c>
      <c r="C39" s="66">
        <f>'8x4'!$G58</f>
        <v>43008</v>
      </c>
      <c r="D39" s="12">
        <f>Anchor!G58</f>
        <v>53248</v>
      </c>
      <c r="E39" s="15"/>
    </row>
    <row r="40" spans="1:5" ht="15" customHeight="1">
      <c r="A40" s="18" t="s">
        <v>4</v>
      </c>
      <c r="B40" s="66">
        <f>'4x8'!G59</f>
        <v>26624</v>
      </c>
      <c r="C40" s="66">
        <f>'8x4'!$G59</f>
        <v>21504</v>
      </c>
      <c r="D40" s="12">
        <f>Anchor!G59</f>
        <v>26624</v>
      </c>
      <c r="E40" s="15"/>
    </row>
    <row r="41" spans="1:5" ht="15" customHeight="1">
      <c r="A41" s="18" t="s">
        <v>5</v>
      </c>
      <c r="B41" s="66">
        <f>'4x8'!G60</f>
        <v>26624</v>
      </c>
      <c r="C41" s="66">
        <f>'8x4'!$G60</f>
        <v>21504</v>
      </c>
      <c r="D41" s="12">
        <f>Anchor!G60</f>
        <v>26624</v>
      </c>
      <c r="E41" s="15"/>
    </row>
    <row r="42" spans="1:5" ht="15" customHeight="1">
      <c r="A42" s="18" t="s">
        <v>6</v>
      </c>
      <c r="B42" s="66">
        <f>'4x8'!G61</f>
        <v>13312</v>
      </c>
      <c r="C42" s="66">
        <f>'8x4'!$G61</f>
        <v>10752</v>
      </c>
      <c r="D42" s="12">
        <f>Anchor!G61</f>
        <v>13312</v>
      </c>
      <c r="E42" s="15"/>
    </row>
    <row r="43" spans="1:5" ht="15" customHeight="1">
      <c r="A43" s="18" t="s">
        <v>7</v>
      </c>
      <c r="B43" s="66">
        <f>'4x8'!G62</f>
        <v>6656</v>
      </c>
      <c r="C43" s="66">
        <f>'8x4'!$G62</f>
        <v>5376</v>
      </c>
      <c r="D43" s="12">
        <f>Anchor!G62</f>
        <v>6656</v>
      </c>
      <c r="E43" s="15"/>
    </row>
    <row r="44" spans="1:5" ht="15" customHeight="1">
      <c r="A44" s="18" t="s">
        <v>8</v>
      </c>
      <c r="B44" s="66">
        <f>'4x8'!G63</f>
        <v>6656</v>
      </c>
      <c r="C44" s="66">
        <f>'8x4'!$G63</f>
        <v>5376</v>
      </c>
      <c r="D44" s="12">
        <f>Anchor!G63</f>
        <v>6656</v>
      </c>
      <c r="E44" s="15"/>
    </row>
    <row r="45" spans="1:5" ht="15" customHeight="1">
      <c r="A45" s="18" t="s">
        <v>9</v>
      </c>
      <c r="B45" s="66">
        <f>'4x8'!G64</f>
        <v>3328</v>
      </c>
      <c r="C45" s="66">
        <f>'8x4'!$G64</f>
        <v>2688</v>
      </c>
      <c r="D45" s="12">
        <f>Anchor!G64</f>
        <v>3328</v>
      </c>
      <c r="E45" s="15"/>
    </row>
    <row r="46" spans="1:5" ht="15" customHeight="1">
      <c r="A46" s="18" t="s">
        <v>10</v>
      </c>
      <c r="B46" s="66" t="str">
        <f>'4x8'!G65</f>
        <v>N/A</v>
      </c>
      <c r="C46" s="66">
        <f>'8x4'!$G65</f>
        <v>1344</v>
      </c>
      <c r="D46" s="12">
        <f>Anchor!G65</f>
        <v>1664</v>
      </c>
      <c r="E46" s="15"/>
    </row>
    <row r="47" spans="1:5" ht="15" customHeight="1">
      <c r="A47" s="18" t="s">
        <v>11</v>
      </c>
      <c r="B47" s="66">
        <f>'4x8'!G66</f>
        <v>1664</v>
      </c>
      <c r="C47" s="66" t="str">
        <f>'8x4'!$G66</f>
        <v>N/A</v>
      </c>
      <c r="D47" s="12">
        <f>Anchor!G66</f>
        <v>1664</v>
      </c>
      <c r="E47" s="15"/>
    </row>
    <row r="49" spans="1:4" ht="15" customHeight="1">
      <c r="A49" s="10" t="s">
        <v>124</v>
      </c>
      <c r="B49" s="76" t="s">
        <v>38</v>
      </c>
      <c r="C49" s="77"/>
      <c r="D49" s="31" t="s">
        <v>14</v>
      </c>
    </row>
    <row r="50" spans="1:4" ht="15" customHeight="1">
      <c r="A50" s="23" t="s">
        <v>24</v>
      </c>
      <c r="B50" s="23" t="s">
        <v>134</v>
      </c>
      <c r="C50" s="23" t="s">
        <v>135</v>
      </c>
      <c r="D50" s="23" t="s">
        <v>44</v>
      </c>
    </row>
    <row r="51" spans="1:4" ht="15" customHeight="1">
      <c r="A51" s="18" t="s">
        <v>0</v>
      </c>
      <c r="B51" s="64">
        <f>'4x8'!$E70</f>
        <v>385</v>
      </c>
      <c r="C51" s="66">
        <f>'8x4'!$E70</f>
        <v>385</v>
      </c>
      <c r="D51" s="64">
        <f>Anchor!E70</f>
        <v>769</v>
      </c>
    </row>
    <row r="52" spans="1:4" ht="15" customHeight="1">
      <c r="A52" s="18" t="s">
        <v>1</v>
      </c>
      <c r="B52" s="66">
        <f>'4x8'!E71</f>
        <v>193</v>
      </c>
      <c r="C52" s="66">
        <f>'8x4'!$E71</f>
        <v>193</v>
      </c>
      <c r="D52" s="64">
        <f>Anchor!E71</f>
        <v>385</v>
      </c>
    </row>
    <row r="53" spans="1:4" ht="15" customHeight="1">
      <c r="A53" s="18" t="s">
        <v>2</v>
      </c>
      <c r="B53" s="66">
        <f>'4x8'!E72</f>
        <v>193</v>
      </c>
      <c r="C53" s="66">
        <f>'8x4'!$E72</f>
        <v>193</v>
      </c>
      <c r="D53" s="64">
        <f>Anchor!E72</f>
        <v>385</v>
      </c>
    </row>
    <row r="54" spans="1:4" ht="15" customHeight="1">
      <c r="A54" s="18" t="s">
        <v>3</v>
      </c>
      <c r="B54" s="66">
        <f>'4x8'!E73</f>
        <v>97</v>
      </c>
      <c r="C54" s="66">
        <f>'8x4'!$E73</f>
        <v>97</v>
      </c>
      <c r="D54" s="64">
        <f>Anchor!E73</f>
        <v>193</v>
      </c>
    </row>
    <row r="55" spans="1:4" ht="15" customHeight="1">
      <c r="A55" s="18" t="s">
        <v>4</v>
      </c>
      <c r="B55" s="66">
        <f>'4x8'!E74</f>
        <v>49</v>
      </c>
      <c r="C55" s="66">
        <f>'8x4'!$E74</f>
        <v>49</v>
      </c>
      <c r="D55" s="64">
        <f>Anchor!E74</f>
        <v>97</v>
      </c>
    </row>
    <row r="56" spans="1:4" ht="15" customHeight="1">
      <c r="A56" s="18" t="s">
        <v>5</v>
      </c>
      <c r="B56" s="66">
        <f>'4x8'!E75</f>
        <v>49</v>
      </c>
      <c r="C56" s="66">
        <f>'8x4'!$E75</f>
        <v>49</v>
      </c>
      <c r="D56" s="64">
        <f>Anchor!E75</f>
        <v>97</v>
      </c>
    </row>
    <row r="57" spans="1:4" ht="15" customHeight="1">
      <c r="A57" s="18" t="s">
        <v>6</v>
      </c>
      <c r="B57" s="66">
        <f>'4x8'!E76</f>
        <v>25</v>
      </c>
      <c r="C57" s="66">
        <f>'8x4'!$E76</f>
        <v>25</v>
      </c>
      <c r="D57" s="64">
        <f>Anchor!E76</f>
        <v>49</v>
      </c>
    </row>
    <row r="58" spans="1:4" ht="15" customHeight="1">
      <c r="A58" s="18" t="s">
        <v>7</v>
      </c>
      <c r="B58" s="66">
        <f>'4x8'!E77</f>
        <v>13</v>
      </c>
      <c r="C58" s="66">
        <f>'8x4'!$E77</f>
        <v>13</v>
      </c>
      <c r="D58" s="64">
        <f>Anchor!E77</f>
        <v>25</v>
      </c>
    </row>
    <row r="59" spans="1:4" ht="15" customHeight="1">
      <c r="A59" s="18" t="s">
        <v>8</v>
      </c>
      <c r="B59" s="66">
        <f>'4x8'!E78</f>
        <v>13</v>
      </c>
      <c r="C59" s="66">
        <f>'8x4'!$E78</f>
        <v>13</v>
      </c>
      <c r="D59" s="64">
        <f>Anchor!E78</f>
        <v>25</v>
      </c>
    </row>
    <row r="60" spans="1:4" ht="15" customHeight="1">
      <c r="A60" s="18" t="s">
        <v>9</v>
      </c>
      <c r="B60" s="66">
        <f>'4x8'!E79</f>
        <v>7</v>
      </c>
      <c r="C60" s="66">
        <f>'8x4'!$E79</f>
        <v>7</v>
      </c>
      <c r="D60" s="64">
        <f>Anchor!E79</f>
        <v>13</v>
      </c>
    </row>
    <row r="61" spans="1:4" ht="15" customHeight="1">
      <c r="A61" s="18" t="s">
        <v>10</v>
      </c>
      <c r="B61" s="66" t="str">
        <f>'4x8'!E80</f>
        <v>N/A</v>
      </c>
      <c r="C61" s="66">
        <f>'8x4'!$E80</f>
        <v>4</v>
      </c>
      <c r="D61" s="64">
        <f>Anchor!E80</f>
        <v>7</v>
      </c>
    </row>
    <row r="62" spans="1:4" ht="15" customHeight="1">
      <c r="A62" s="18" t="s">
        <v>11</v>
      </c>
      <c r="B62" s="66">
        <f>'4x8'!E81</f>
        <v>4</v>
      </c>
      <c r="C62" s="66" t="str">
        <f>'8x4'!$E81</f>
        <v>N/A</v>
      </c>
      <c r="D62" s="64">
        <f>Anchor!E81</f>
        <v>7</v>
      </c>
    </row>
  </sheetData>
  <mergeCells count="8">
    <mergeCell ref="F3:G3"/>
    <mergeCell ref="F4:G4"/>
    <mergeCell ref="B19:C19"/>
    <mergeCell ref="B49:C49"/>
    <mergeCell ref="B34:C34"/>
    <mergeCell ref="B4:C4"/>
    <mergeCell ref="D4:E4"/>
    <mergeCell ref="B3:E3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81"/>
  <sheetViews>
    <sheetView zoomScale="70" zoomScaleNormal="70" workbookViewId="0">
      <selection activeCell="D41" sqref="D41"/>
    </sheetView>
  </sheetViews>
  <sheetFormatPr defaultRowHeight="15"/>
  <cols>
    <col min="1" max="1" width="17.125" style="2" customWidth="1"/>
    <col min="2" max="3" width="9" style="2"/>
    <col min="4" max="4" width="9.125" style="2" customWidth="1"/>
    <col min="5" max="5" width="9" style="2" customWidth="1"/>
    <col min="6" max="7" width="9" style="2"/>
    <col min="8" max="8" width="13" style="2" bestFit="1" customWidth="1"/>
    <col min="9" max="16384" width="9" style="2"/>
  </cols>
  <sheetData>
    <row r="1" spans="1:18" ht="15.75" customHeight="1">
      <c r="A1" s="25" t="s">
        <v>111</v>
      </c>
      <c r="B1" s="26" t="s">
        <v>112</v>
      </c>
      <c r="C1" s="1"/>
      <c r="D1" s="1"/>
      <c r="E1" s="1"/>
      <c r="F1" s="1"/>
      <c r="G1" s="1"/>
      <c r="H1" s="1"/>
      <c r="I1" s="1"/>
      <c r="J1" s="1"/>
      <c r="K1" s="1"/>
    </row>
    <row r="2" spans="1:18" ht="15" customHeight="1">
      <c r="A2" s="52"/>
      <c r="B2" s="53"/>
      <c r="C2" s="1"/>
      <c r="D2" s="1"/>
      <c r="E2" s="1"/>
      <c r="F2" s="1"/>
      <c r="G2" s="1"/>
      <c r="H2" s="1"/>
      <c r="I2" s="1"/>
      <c r="J2" s="1"/>
      <c r="K2" s="1"/>
    </row>
    <row r="3" spans="1:18" ht="45" customHeight="1">
      <c r="A3" s="82" t="s">
        <v>109</v>
      </c>
      <c r="B3" s="83"/>
      <c r="C3" s="83"/>
      <c r="D3" s="83"/>
      <c r="E3" s="83"/>
      <c r="F3" s="84"/>
      <c r="H3" s="82" t="s">
        <v>110</v>
      </c>
      <c r="I3" s="83"/>
      <c r="J3" s="83"/>
      <c r="K3" s="83"/>
      <c r="L3" s="83"/>
      <c r="M3" s="84"/>
      <c r="O3" s="75" t="s">
        <v>108</v>
      </c>
      <c r="P3" s="75"/>
      <c r="Q3" s="75"/>
      <c r="R3" s="75"/>
    </row>
    <row r="4" spans="1:18" ht="39.950000000000003" customHeight="1">
      <c r="A4" s="3" t="s">
        <v>61</v>
      </c>
      <c r="B4" s="3">
        <v>3</v>
      </c>
      <c r="C4" s="35" t="s">
        <v>58</v>
      </c>
      <c r="D4" s="35">
        <v>4</v>
      </c>
      <c r="E4" s="35" t="s">
        <v>65</v>
      </c>
      <c r="F4" s="12">
        <v>7</v>
      </c>
      <c r="G4" s="6"/>
      <c r="H4" s="3" t="s">
        <v>61</v>
      </c>
      <c r="I4" s="3">
        <v>1</v>
      </c>
      <c r="J4" s="35" t="s">
        <v>58</v>
      </c>
      <c r="K4" s="35">
        <f>$D$4/$R$5</f>
        <v>2</v>
      </c>
      <c r="L4" s="35" t="s">
        <v>65</v>
      </c>
      <c r="M4" s="12">
        <v>3</v>
      </c>
      <c r="N4" s="6"/>
      <c r="O4" s="3" t="s">
        <v>28</v>
      </c>
      <c r="P4" s="3">
        <v>12</v>
      </c>
      <c r="Q4" s="3" t="s">
        <v>29</v>
      </c>
      <c r="R4" s="3">
        <v>8</v>
      </c>
    </row>
    <row r="5" spans="1:18" ht="39.950000000000003" customHeight="1">
      <c r="A5" s="3" t="s">
        <v>62</v>
      </c>
      <c r="B5" s="3">
        <v>4</v>
      </c>
      <c r="C5" s="35" t="s">
        <v>60</v>
      </c>
      <c r="D5" s="35">
        <v>4</v>
      </c>
      <c r="E5" s="35" t="s">
        <v>66</v>
      </c>
      <c r="F5" s="12">
        <v>6</v>
      </c>
      <c r="G5" s="6"/>
      <c r="H5" s="3" t="s">
        <v>62</v>
      </c>
      <c r="I5" s="3">
        <v>2</v>
      </c>
      <c r="J5" s="35" t="s">
        <v>60</v>
      </c>
      <c r="K5" s="35">
        <f>$D$5/$R$5</f>
        <v>2</v>
      </c>
      <c r="L5" s="35" t="s">
        <v>66</v>
      </c>
      <c r="M5" s="12">
        <v>4</v>
      </c>
      <c r="N5" s="6"/>
      <c r="O5" s="3" t="s">
        <v>31</v>
      </c>
      <c r="P5" s="3">
        <v>8</v>
      </c>
      <c r="Q5" s="3" t="s">
        <v>63</v>
      </c>
      <c r="R5" s="3">
        <v>2</v>
      </c>
    </row>
    <row r="6" spans="1:18">
      <c r="A6" s="20"/>
      <c r="B6" s="20"/>
      <c r="C6" s="54"/>
      <c r="D6" s="55"/>
      <c r="E6" s="54"/>
      <c r="F6" s="15"/>
      <c r="H6" s="20"/>
      <c r="I6" s="20"/>
      <c r="J6" s="54"/>
      <c r="K6" s="55"/>
      <c r="L6" s="54"/>
      <c r="M6" s="15"/>
      <c r="O6" s="21"/>
      <c r="P6" s="20"/>
      <c r="Q6" s="20"/>
      <c r="R6" s="20"/>
    </row>
    <row r="7" spans="1:18" ht="15.75">
      <c r="A7" s="10"/>
      <c r="B7" s="81" t="s">
        <v>56</v>
      </c>
      <c r="C7" s="81"/>
      <c r="D7" s="81"/>
      <c r="E7" s="81" t="s">
        <v>57</v>
      </c>
      <c r="F7" s="81"/>
      <c r="G7" s="81"/>
    </row>
    <row r="8" spans="1:18" ht="45">
      <c r="A8" s="16" t="s">
        <v>24</v>
      </c>
      <c r="B8" s="16" t="s">
        <v>25</v>
      </c>
      <c r="C8" s="16" t="s">
        <v>26</v>
      </c>
      <c r="D8" s="17" t="s">
        <v>59</v>
      </c>
      <c r="E8" s="16" t="s">
        <v>25</v>
      </c>
      <c r="F8" s="16" t="s">
        <v>26</v>
      </c>
      <c r="G8" s="17" t="s">
        <v>59</v>
      </c>
    </row>
    <row r="9" spans="1:18">
      <c r="A9" s="18" t="s">
        <v>0</v>
      </c>
      <c r="B9" s="12">
        <v>64</v>
      </c>
      <c r="C9" s="12">
        <v>64</v>
      </c>
      <c r="D9" s="12">
        <f t="shared" ref="D9:D20" si="0">(B9/$D$4)*(C9/$D$5)</f>
        <v>256</v>
      </c>
      <c r="E9" s="12">
        <f t="shared" ref="E9:E20" si="1">B9/$R$5</f>
        <v>32</v>
      </c>
      <c r="F9" s="12">
        <f t="shared" ref="F9:F20" si="2">C9/$R$5</f>
        <v>32</v>
      </c>
      <c r="G9" s="12">
        <f t="shared" ref="G9:G20" si="3">(E9/$K$4)*(F9/$K$5)</f>
        <v>256</v>
      </c>
    </row>
    <row r="10" spans="1:18">
      <c r="A10" s="18" t="s">
        <v>1</v>
      </c>
      <c r="B10" s="12">
        <v>64</v>
      </c>
      <c r="C10" s="12">
        <v>32</v>
      </c>
      <c r="D10" s="12">
        <f t="shared" si="0"/>
        <v>128</v>
      </c>
      <c r="E10" s="12">
        <f t="shared" si="1"/>
        <v>32</v>
      </c>
      <c r="F10" s="12">
        <f t="shared" si="2"/>
        <v>16</v>
      </c>
      <c r="G10" s="12">
        <f t="shared" si="3"/>
        <v>128</v>
      </c>
    </row>
    <row r="11" spans="1:18">
      <c r="A11" s="18" t="s">
        <v>2</v>
      </c>
      <c r="B11" s="12">
        <v>32</v>
      </c>
      <c r="C11" s="12">
        <v>64</v>
      </c>
      <c r="D11" s="12">
        <f t="shared" si="0"/>
        <v>128</v>
      </c>
      <c r="E11" s="12">
        <f t="shared" si="1"/>
        <v>16</v>
      </c>
      <c r="F11" s="12">
        <f t="shared" si="2"/>
        <v>32</v>
      </c>
      <c r="G11" s="12">
        <f t="shared" si="3"/>
        <v>128</v>
      </c>
    </row>
    <row r="12" spans="1:18">
      <c r="A12" s="18" t="s">
        <v>3</v>
      </c>
      <c r="B12" s="12">
        <v>32</v>
      </c>
      <c r="C12" s="12">
        <v>32</v>
      </c>
      <c r="D12" s="12">
        <f t="shared" si="0"/>
        <v>64</v>
      </c>
      <c r="E12" s="12">
        <f t="shared" si="1"/>
        <v>16</v>
      </c>
      <c r="F12" s="12">
        <f t="shared" si="2"/>
        <v>16</v>
      </c>
      <c r="G12" s="12">
        <f t="shared" si="3"/>
        <v>64</v>
      </c>
    </row>
    <row r="13" spans="1:18">
      <c r="A13" s="18" t="s">
        <v>4</v>
      </c>
      <c r="B13" s="12">
        <v>32</v>
      </c>
      <c r="C13" s="12">
        <v>16</v>
      </c>
      <c r="D13" s="12">
        <f t="shared" si="0"/>
        <v>32</v>
      </c>
      <c r="E13" s="12">
        <f t="shared" si="1"/>
        <v>16</v>
      </c>
      <c r="F13" s="12">
        <f t="shared" si="2"/>
        <v>8</v>
      </c>
      <c r="G13" s="12">
        <f t="shared" si="3"/>
        <v>32</v>
      </c>
    </row>
    <row r="14" spans="1:18">
      <c r="A14" s="18" t="s">
        <v>5</v>
      </c>
      <c r="B14" s="12">
        <v>16</v>
      </c>
      <c r="C14" s="12">
        <v>32</v>
      </c>
      <c r="D14" s="12">
        <f t="shared" si="0"/>
        <v>32</v>
      </c>
      <c r="E14" s="12">
        <f t="shared" si="1"/>
        <v>8</v>
      </c>
      <c r="F14" s="12">
        <f t="shared" si="2"/>
        <v>16</v>
      </c>
      <c r="G14" s="12">
        <f t="shared" si="3"/>
        <v>32</v>
      </c>
    </row>
    <row r="15" spans="1:18">
      <c r="A15" s="18" t="s">
        <v>6</v>
      </c>
      <c r="B15" s="12">
        <v>16</v>
      </c>
      <c r="C15" s="12">
        <v>16</v>
      </c>
      <c r="D15" s="12">
        <f t="shared" si="0"/>
        <v>16</v>
      </c>
      <c r="E15" s="12">
        <f t="shared" si="1"/>
        <v>8</v>
      </c>
      <c r="F15" s="12">
        <f t="shared" si="2"/>
        <v>8</v>
      </c>
      <c r="G15" s="12">
        <f t="shared" si="3"/>
        <v>16</v>
      </c>
    </row>
    <row r="16" spans="1:18">
      <c r="A16" s="18" t="s">
        <v>7</v>
      </c>
      <c r="B16" s="12">
        <v>16</v>
      </c>
      <c r="C16" s="12">
        <v>8</v>
      </c>
      <c r="D16" s="12">
        <f t="shared" si="0"/>
        <v>8</v>
      </c>
      <c r="E16" s="12">
        <f t="shared" si="1"/>
        <v>8</v>
      </c>
      <c r="F16" s="12">
        <f t="shared" si="2"/>
        <v>4</v>
      </c>
      <c r="G16" s="12">
        <f t="shared" si="3"/>
        <v>8</v>
      </c>
    </row>
    <row r="17" spans="1:11">
      <c r="A17" s="18" t="s">
        <v>8</v>
      </c>
      <c r="B17" s="12">
        <v>8</v>
      </c>
      <c r="C17" s="12">
        <v>16</v>
      </c>
      <c r="D17" s="12">
        <f t="shared" si="0"/>
        <v>8</v>
      </c>
      <c r="E17" s="12">
        <f t="shared" si="1"/>
        <v>4</v>
      </c>
      <c r="F17" s="12">
        <f t="shared" si="2"/>
        <v>8</v>
      </c>
      <c r="G17" s="12">
        <f t="shared" si="3"/>
        <v>8</v>
      </c>
    </row>
    <row r="18" spans="1:11">
      <c r="A18" s="18" t="s">
        <v>9</v>
      </c>
      <c r="B18" s="12">
        <v>8</v>
      </c>
      <c r="C18" s="12">
        <v>8</v>
      </c>
      <c r="D18" s="12">
        <f t="shared" si="0"/>
        <v>4</v>
      </c>
      <c r="E18" s="12">
        <f t="shared" si="1"/>
        <v>4</v>
      </c>
      <c r="F18" s="12">
        <f t="shared" si="2"/>
        <v>4</v>
      </c>
      <c r="G18" s="12">
        <f t="shared" si="3"/>
        <v>4</v>
      </c>
    </row>
    <row r="19" spans="1:11">
      <c r="A19" s="18" t="s">
        <v>10</v>
      </c>
      <c r="B19" s="12">
        <v>8</v>
      </c>
      <c r="C19" s="12">
        <v>4</v>
      </c>
      <c r="D19" s="12">
        <f t="shared" si="0"/>
        <v>2</v>
      </c>
      <c r="E19" s="12">
        <f t="shared" si="1"/>
        <v>4</v>
      </c>
      <c r="F19" s="12">
        <f t="shared" si="2"/>
        <v>2</v>
      </c>
      <c r="G19" s="12">
        <f t="shared" si="3"/>
        <v>2</v>
      </c>
    </row>
    <row r="20" spans="1:11">
      <c r="A20" s="18" t="s">
        <v>11</v>
      </c>
      <c r="B20" s="12">
        <v>4</v>
      </c>
      <c r="C20" s="12">
        <v>8</v>
      </c>
      <c r="D20" s="12">
        <f t="shared" si="0"/>
        <v>2</v>
      </c>
      <c r="E20" s="12">
        <f t="shared" si="1"/>
        <v>2</v>
      </c>
      <c r="F20" s="12">
        <f t="shared" si="2"/>
        <v>4</v>
      </c>
      <c r="G20" s="12">
        <f t="shared" si="3"/>
        <v>2</v>
      </c>
    </row>
    <row r="22" spans="1:11" ht="15.75">
      <c r="A22" s="9" t="s">
        <v>48</v>
      </c>
      <c r="B22" s="81" t="s">
        <v>56</v>
      </c>
      <c r="C22" s="81"/>
      <c r="D22" s="81"/>
      <c r="E22" s="81"/>
      <c r="F22" s="81"/>
      <c r="G22" s="81" t="s">
        <v>57</v>
      </c>
      <c r="H22" s="81"/>
      <c r="I22" s="81"/>
      <c r="J22" s="10"/>
      <c r="K22" s="10"/>
    </row>
    <row r="23" spans="1:11">
      <c r="B23" s="11" t="s">
        <v>16</v>
      </c>
      <c r="C23" s="63" t="s">
        <v>130</v>
      </c>
      <c r="D23" s="11" t="s">
        <v>17</v>
      </c>
      <c r="E23" s="11" t="s">
        <v>34</v>
      </c>
      <c r="F23" s="11"/>
      <c r="G23" s="11" t="s">
        <v>17</v>
      </c>
      <c r="H23" s="85" t="s">
        <v>34</v>
      </c>
      <c r="I23" s="86"/>
      <c r="J23" s="14" t="s">
        <v>37</v>
      </c>
      <c r="K23" s="11"/>
    </row>
    <row r="24" spans="1:11">
      <c r="A24" s="23" t="s">
        <v>24</v>
      </c>
      <c r="B24" s="58" t="s">
        <v>32</v>
      </c>
      <c r="C24" s="58" t="s">
        <v>39</v>
      </c>
      <c r="D24" s="58" t="s">
        <v>33</v>
      </c>
      <c r="E24" s="58" t="s">
        <v>35</v>
      </c>
      <c r="F24" s="58" t="s">
        <v>36</v>
      </c>
      <c r="G24" s="58" t="s">
        <v>33</v>
      </c>
      <c r="H24" s="58" t="s">
        <v>35</v>
      </c>
      <c r="I24" s="58" t="s">
        <v>36</v>
      </c>
      <c r="J24" s="58" t="s">
        <v>121</v>
      </c>
      <c r="K24" s="58" t="s">
        <v>36</v>
      </c>
    </row>
    <row r="25" spans="1:11">
      <c r="A25" s="18" t="s">
        <v>0</v>
      </c>
      <c r="B25" s="12">
        <v>1</v>
      </c>
      <c r="C25" s="12">
        <f t="shared" ref="C25:C36" si="4">3*D9</f>
        <v>768</v>
      </c>
      <c r="D25" s="13">
        <f t="shared" ref="D25:D36" si="5">1*D9</f>
        <v>256</v>
      </c>
      <c r="E25" s="12">
        <f t="shared" ref="E25:E36" si="6">$F$4*$D$4*$D$5*D9</f>
        <v>28672</v>
      </c>
      <c r="F25" s="12">
        <f t="shared" ref="F25:F36" si="7">$F$5*$D$4*$D$5*D9</f>
        <v>24576</v>
      </c>
      <c r="G25" s="13">
        <f t="shared" ref="G25:G36" si="8">1*G9</f>
        <v>256</v>
      </c>
      <c r="H25" s="12">
        <f t="shared" ref="H25:H36" si="9">$M$4*$K$4*$K$5*G9</f>
        <v>3072</v>
      </c>
      <c r="I25" s="12">
        <f t="shared" ref="I25:I36" si="10">$M$5*$K$4*$K$5*G9</f>
        <v>4096</v>
      </c>
      <c r="J25" s="24">
        <f>SUM(B25:E25)+2*SUM(G25:H25)</f>
        <v>36353</v>
      </c>
      <c r="K25" s="24">
        <f>F25+2*I25</f>
        <v>32768</v>
      </c>
    </row>
    <row r="26" spans="1:11">
      <c r="A26" s="18" t="s">
        <v>1</v>
      </c>
      <c r="B26" s="12">
        <v>1</v>
      </c>
      <c r="C26" s="12">
        <f t="shared" si="4"/>
        <v>384</v>
      </c>
      <c r="D26" s="13">
        <f t="shared" si="5"/>
        <v>128</v>
      </c>
      <c r="E26" s="12">
        <f t="shared" si="6"/>
        <v>14336</v>
      </c>
      <c r="F26" s="12">
        <f t="shared" si="7"/>
        <v>12288</v>
      </c>
      <c r="G26" s="13">
        <f t="shared" si="8"/>
        <v>128</v>
      </c>
      <c r="H26" s="12">
        <f t="shared" si="9"/>
        <v>1536</v>
      </c>
      <c r="I26" s="12">
        <f t="shared" si="10"/>
        <v>2048</v>
      </c>
      <c r="J26" s="24">
        <f t="shared" ref="J26:J36" si="11">SUM(B26:E26)+2*SUM(G26:H26)</f>
        <v>18177</v>
      </c>
      <c r="K26" s="24">
        <f t="shared" ref="K26:K36" si="12">F26+2*I26</f>
        <v>16384</v>
      </c>
    </row>
    <row r="27" spans="1:11">
      <c r="A27" s="18" t="s">
        <v>2</v>
      </c>
      <c r="B27" s="12">
        <v>1</v>
      </c>
      <c r="C27" s="12">
        <f t="shared" si="4"/>
        <v>384</v>
      </c>
      <c r="D27" s="13">
        <f t="shared" si="5"/>
        <v>128</v>
      </c>
      <c r="E27" s="12">
        <f t="shared" si="6"/>
        <v>14336</v>
      </c>
      <c r="F27" s="12">
        <f t="shared" si="7"/>
        <v>12288</v>
      </c>
      <c r="G27" s="13">
        <f t="shared" si="8"/>
        <v>128</v>
      </c>
      <c r="H27" s="12">
        <f t="shared" si="9"/>
        <v>1536</v>
      </c>
      <c r="I27" s="12">
        <f t="shared" si="10"/>
        <v>2048</v>
      </c>
      <c r="J27" s="24">
        <f t="shared" si="11"/>
        <v>18177</v>
      </c>
      <c r="K27" s="24">
        <f t="shared" si="12"/>
        <v>16384</v>
      </c>
    </row>
    <row r="28" spans="1:11">
      <c r="A28" s="18" t="s">
        <v>3</v>
      </c>
      <c r="B28" s="12">
        <v>1</v>
      </c>
      <c r="C28" s="12">
        <f t="shared" si="4"/>
        <v>192</v>
      </c>
      <c r="D28" s="13">
        <f t="shared" si="5"/>
        <v>64</v>
      </c>
      <c r="E28" s="12">
        <f t="shared" si="6"/>
        <v>7168</v>
      </c>
      <c r="F28" s="12">
        <f t="shared" si="7"/>
        <v>6144</v>
      </c>
      <c r="G28" s="13">
        <f t="shared" si="8"/>
        <v>64</v>
      </c>
      <c r="H28" s="12">
        <f t="shared" si="9"/>
        <v>768</v>
      </c>
      <c r="I28" s="12">
        <f t="shared" si="10"/>
        <v>1024</v>
      </c>
      <c r="J28" s="24">
        <f t="shared" si="11"/>
        <v>9089</v>
      </c>
      <c r="K28" s="24">
        <f t="shared" si="12"/>
        <v>8192</v>
      </c>
    </row>
    <row r="29" spans="1:11">
      <c r="A29" s="18" t="s">
        <v>4</v>
      </c>
      <c r="B29" s="12">
        <v>1</v>
      </c>
      <c r="C29" s="12">
        <f t="shared" si="4"/>
        <v>96</v>
      </c>
      <c r="D29" s="13">
        <f t="shared" si="5"/>
        <v>32</v>
      </c>
      <c r="E29" s="12">
        <f t="shared" si="6"/>
        <v>3584</v>
      </c>
      <c r="F29" s="12">
        <f t="shared" si="7"/>
        <v>3072</v>
      </c>
      <c r="G29" s="13">
        <f t="shared" si="8"/>
        <v>32</v>
      </c>
      <c r="H29" s="12">
        <f t="shared" si="9"/>
        <v>384</v>
      </c>
      <c r="I29" s="12">
        <f t="shared" si="10"/>
        <v>512</v>
      </c>
      <c r="J29" s="24">
        <f t="shared" si="11"/>
        <v>4545</v>
      </c>
      <c r="K29" s="24">
        <f t="shared" si="12"/>
        <v>4096</v>
      </c>
    </row>
    <row r="30" spans="1:11">
      <c r="A30" s="18" t="s">
        <v>5</v>
      </c>
      <c r="B30" s="12">
        <v>1</v>
      </c>
      <c r="C30" s="12">
        <f t="shared" si="4"/>
        <v>96</v>
      </c>
      <c r="D30" s="13">
        <f t="shared" si="5"/>
        <v>32</v>
      </c>
      <c r="E30" s="12">
        <f t="shared" si="6"/>
        <v>3584</v>
      </c>
      <c r="F30" s="12">
        <f t="shared" si="7"/>
        <v>3072</v>
      </c>
      <c r="G30" s="13">
        <f t="shared" si="8"/>
        <v>32</v>
      </c>
      <c r="H30" s="12">
        <f t="shared" si="9"/>
        <v>384</v>
      </c>
      <c r="I30" s="12">
        <f t="shared" si="10"/>
        <v>512</v>
      </c>
      <c r="J30" s="24">
        <f t="shared" si="11"/>
        <v>4545</v>
      </c>
      <c r="K30" s="24">
        <f t="shared" si="12"/>
        <v>4096</v>
      </c>
    </row>
    <row r="31" spans="1:11">
      <c r="A31" s="18" t="s">
        <v>6</v>
      </c>
      <c r="B31" s="12">
        <v>1</v>
      </c>
      <c r="C31" s="12">
        <f t="shared" si="4"/>
        <v>48</v>
      </c>
      <c r="D31" s="13">
        <f t="shared" si="5"/>
        <v>16</v>
      </c>
      <c r="E31" s="12">
        <f t="shared" si="6"/>
        <v>1792</v>
      </c>
      <c r="F31" s="12">
        <f t="shared" si="7"/>
        <v>1536</v>
      </c>
      <c r="G31" s="13">
        <f t="shared" si="8"/>
        <v>16</v>
      </c>
      <c r="H31" s="12">
        <f t="shared" si="9"/>
        <v>192</v>
      </c>
      <c r="I31" s="12">
        <f t="shared" si="10"/>
        <v>256</v>
      </c>
      <c r="J31" s="24">
        <f t="shared" si="11"/>
        <v>2273</v>
      </c>
      <c r="K31" s="24">
        <f t="shared" si="12"/>
        <v>2048</v>
      </c>
    </row>
    <row r="32" spans="1:11">
      <c r="A32" s="18" t="s">
        <v>7</v>
      </c>
      <c r="B32" s="12">
        <v>1</v>
      </c>
      <c r="C32" s="12">
        <f t="shared" si="4"/>
        <v>24</v>
      </c>
      <c r="D32" s="13">
        <f t="shared" si="5"/>
        <v>8</v>
      </c>
      <c r="E32" s="12">
        <f t="shared" si="6"/>
        <v>896</v>
      </c>
      <c r="F32" s="12">
        <f t="shared" si="7"/>
        <v>768</v>
      </c>
      <c r="G32" s="13">
        <f t="shared" si="8"/>
        <v>8</v>
      </c>
      <c r="H32" s="12">
        <f t="shared" si="9"/>
        <v>96</v>
      </c>
      <c r="I32" s="12">
        <f t="shared" si="10"/>
        <v>128</v>
      </c>
      <c r="J32" s="24">
        <f t="shared" si="11"/>
        <v>1137</v>
      </c>
      <c r="K32" s="24">
        <f t="shared" si="12"/>
        <v>1024</v>
      </c>
    </row>
    <row r="33" spans="1:11">
      <c r="A33" s="18" t="s">
        <v>8</v>
      </c>
      <c r="B33" s="12">
        <v>1</v>
      </c>
      <c r="C33" s="12">
        <f t="shared" si="4"/>
        <v>24</v>
      </c>
      <c r="D33" s="13">
        <f t="shared" si="5"/>
        <v>8</v>
      </c>
      <c r="E33" s="12">
        <f t="shared" si="6"/>
        <v>896</v>
      </c>
      <c r="F33" s="12">
        <f t="shared" si="7"/>
        <v>768</v>
      </c>
      <c r="G33" s="13">
        <f t="shared" si="8"/>
        <v>8</v>
      </c>
      <c r="H33" s="12">
        <f t="shared" si="9"/>
        <v>96</v>
      </c>
      <c r="I33" s="12">
        <f t="shared" si="10"/>
        <v>128</v>
      </c>
      <c r="J33" s="24">
        <f t="shared" si="11"/>
        <v>1137</v>
      </c>
      <c r="K33" s="24">
        <f t="shared" si="12"/>
        <v>1024</v>
      </c>
    </row>
    <row r="34" spans="1:11">
      <c r="A34" s="18" t="s">
        <v>9</v>
      </c>
      <c r="B34" s="12">
        <v>1</v>
      </c>
      <c r="C34" s="12">
        <f t="shared" si="4"/>
        <v>12</v>
      </c>
      <c r="D34" s="13">
        <f t="shared" si="5"/>
        <v>4</v>
      </c>
      <c r="E34" s="12">
        <f t="shared" si="6"/>
        <v>448</v>
      </c>
      <c r="F34" s="12">
        <f t="shared" si="7"/>
        <v>384</v>
      </c>
      <c r="G34" s="13">
        <f t="shared" si="8"/>
        <v>4</v>
      </c>
      <c r="H34" s="12">
        <f t="shared" si="9"/>
        <v>48</v>
      </c>
      <c r="I34" s="12">
        <f t="shared" si="10"/>
        <v>64</v>
      </c>
      <c r="J34" s="24">
        <f t="shared" si="11"/>
        <v>569</v>
      </c>
      <c r="K34" s="24">
        <f t="shared" si="12"/>
        <v>512</v>
      </c>
    </row>
    <row r="35" spans="1:11">
      <c r="A35" s="18" t="s">
        <v>10</v>
      </c>
      <c r="B35" s="12">
        <v>1</v>
      </c>
      <c r="C35" s="12">
        <f t="shared" si="4"/>
        <v>6</v>
      </c>
      <c r="D35" s="13">
        <f t="shared" si="5"/>
        <v>2</v>
      </c>
      <c r="E35" s="12">
        <f t="shared" si="6"/>
        <v>224</v>
      </c>
      <c r="F35" s="12">
        <f t="shared" si="7"/>
        <v>192</v>
      </c>
      <c r="G35" s="13">
        <f t="shared" si="8"/>
        <v>2</v>
      </c>
      <c r="H35" s="12">
        <f t="shared" si="9"/>
        <v>24</v>
      </c>
      <c r="I35" s="12">
        <f t="shared" si="10"/>
        <v>32</v>
      </c>
      <c r="J35" s="24">
        <f t="shared" si="11"/>
        <v>285</v>
      </c>
      <c r="K35" s="24">
        <f t="shared" si="12"/>
        <v>256</v>
      </c>
    </row>
    <row r="36" spans="1:11">
      <c r="A36" s="18" t="s">
        <v>11</v>
      </c>
      <c r="B36" s="12">
        <v>1</v>
      </c>
      <c r="C36" s="12">
        <f t="shared" si="4"/>
        <v>6</v>
      </c>
      <c r="D36" s="13">
        <f t="shared" si="5"/>
        <v>2</v>
      </c>
      <c r="E36" s="12">
        <f t="shared" si="6"/>
        <v>224</v>
      </c>
      <c r="F36" s="12">
        <f t="shared" si="7"/>
        <v>192</v>
      </c>
      <c r="G36" s="13">
        <f t="shared" si="8"/>
        <v>2</v>
      </c>
      <c r="H36" s="12">
        <f t="shared" si="9"/>
        <v>24</v>
      </c>
      <c r="I36" s="12">
        <f t="shared" si="10"/>
        <v>32</v>
      </c>
      <c r="J36" s="24">
        <f t="shared" si="11"/>
        <v>285</v>
      </c>
      <c r="K36" s="24">
        <f t="shared" si="12"/>
        <v>256</v>
      </c>
    </row>
    <row r="37" spans="1:11">
      <c r="C37" s="19"/>
      <c r="D37" s="19"/>
      <c r="E37" s="19"/>
    </row>
    <row r="38" spans="1:11" ht="15.75">
      <c r="A38" s="9" t="s">
        <v>41</v>
      </c>
      <c r="B38" s="81" t="s">
        <v>56</v>
      </c>
      <c r="C38" s="81"/>
      <c r="D38" s="81"/>
      <c r="E38" s="81"/>
      <c r="F38" s="10"/>
    </row>
    <row r="39" spans="1:11">
      <c r="A39" s="23" t="s">
        <v>24</v>
      </c>
      <c r="B39" s="11" t="s">
        <v>21</v>
      </c>
      <c r="C39" s="11" t="s">
        <v>18</v>
      </c>
      <c r="D39" s="11" t="s">
        <v>19</v>
      </c>
      <c r="E39" s="11" t="s">
        <v>23</v>
      </c>
      <c r="F39" s="14" t="s">
        <v>37</v>
      </c>
    </row>
    <row r="40" spans="1:11">
      <c r="A40" s="18" t="s">
        <v>0</v>
      </c>
      <c r="B40" s="12">
        <f t="shared" ref="B40:B51" si="13">B9*C9*$P$5</f>
        <v>32768</v>
      </c>
      <c r="C40" s="13">
        <f>1*$P$4</f>
        <v>12</v>
      </c>
      <c r="D40" s="13">
        <f>($B$4+$D$4+$B$5)*$D$5*$R$4</f>
        <v>352</v>
      </c>
      <c r="E40" s="12">
        <f>B9*C9*$R$4</f>
        <v>32768</v>
      </c>
      <c r="F40" s="24">
        <f>SUM(B40:E40)</f>
        <v>65900</v>
      </c>
    </row>
    <row r="41" spans="1:11">
      <c r="A41" s="18" t="s">
        <v>1</v>
      </c>
      <c r="B41" s="12">
        <f t="shared" si="13"/>
        <v>16384</v>
      </c>
      <c r="C41" s="13">
        <f t="shared" ref="C41:C51" si="14">1*$P$4</f>
        <v>12</v>
      </c>
      <c r="D41" s="13">
        <f t="shared" ref="D41:D51" si="15">($B$4+$D$4+$B$5)*$D$5*$R$4</f>
        <v>352</v>
      </c>
      <c r="E41" s="12">
        <f t="shared" ref="E41:E51" si="16">B10*C10*$R$4</f>
        <v>16384</v>
      </c>
      <c r="F41" s="24">
        <f t="shared" ref="F41:F51" si="17">SUM(B41:E41)</f>
        <v>33132</v>
      </c>
    </row>
    <row r="42" spans="1:11">
      <c r="A42" s="18" t="s">
        <v>2</v>
      </c>
      <c r="B42" s="12">
        <f t="shared" si="13"/>
        <v>16384</v>
      </c>
      <c r="C42" s="13">
        <f t="shared" si="14"/>
        <v>12</v>
      </c>
      <c r="D42" s="13">
        <f t="shared" si="15"/>
        <v>352</v>
      </c>
      <c r="E42" s="12">
        <f t="shared" si="16"/>
        <v>16384</v>
      </c>
      <c r="F42" s="24">
        <f t="shared" si="17"/>
        <v>33132</v>
      </c>
    </row>
    <row r="43" spans="1:11">
      <c r="A43" s="18" t="s">
        <v>3</v>
      </c>
      <c r="B43" s="12">
        <f t="shared" si="13"/>
        <v>8192</v>
      </c>
      <c r="C43" s="13">
        <f t="shared" si="14"/>
        <v>12</v>
      </c>
      <c r="D43" s="13">
        <f t="shared" si="15"/>
        <v>352</v>
      </c>
      <c r="E43" s="12">
        <f t="shared" si="16"/>
        <v>8192</v>
      </c>
      <c r="F43" s="24">
        <f t="shared" si="17"/>
        <v>16748</v>
      </c>
    </row>
    <row r="44" spans="1:11">
      <c r="A44" s="18" t="s">
        <v>4</v>
      </c>
      <c r="B44" s="12">
        <f t="shared" si="13"/>
        <v>4096</v>
      </c>
      <c r="C44" s="13">
        <f t="shared" si="14"/>
        <v>12</v>
      </c>
      <c r="D44" s="13">
        <f t="shared" si="15"/>
        <v>352</v>
      </c>
      <c r="E44" s="12">
        <f t="shared" si="16"/>
        <v>4096</v>
      </c>
      <c r="F44" s="24">
        <f t="shared" si="17"/>
        <v>8556</v>
      </c>
    </row>
    <row r="45" spans="1:11">
      <c r="A45" s="18" t="s">
        <v>5</v>
      </c>
      <c r="B45" s="12">
        <f t="shared" si="13"/>
        <v>4096</v>
      </c>
      <c r="C45" s="13">
        <f t="shared" si="14"/>
        <v>12</v>
      </c>
      <c r="D45" s="13">
        <f t="shared" si="15"/>
        <v>352</v>
      </c>
      <c r="E45" s="12">
        <f t="shared" si="16"/>
        <v>4096</v>
      </c>
      <c r="F45" s="24">
        <f t="shared" si="17"/>
        <v>8556</v>
      </c>
    </row>
    <row r="46" spans="1:11">
      <c r="A46" s="18" t="s">
        <v>6</v>
      </c>
      <c r="B46" s="12">
        <f t="shared" si="13"/>
        <v>2048</v>
      </c>
      <c r="C46" s="13">
        <f t="shared" si="14"/>
        <v>12</v>
      </c>
      <c r="D46" s="13">
        <f t="shared" si="15"/>
        <v>352</v>
      </c>
      <c r="E46" s="12">
        <f t="shared" si="16"/>
        <v>2048</v>
      </c>
      <c r="F46" s="24">
        <f t="shared" si="17"/>
        <v>4460</v>
      </c>
    </row>
    <row r="47" spans="1:11">
      <c r="A47" s="18" t="s">
        <v>7</v>
      </c>
      <c r="B47" s="12">
        <f t="shared" si="13"/>
        <v>1024</v>
      </c>
      <c r="C47" s="13">
        <f t="shared" si="14"/>
        <v>12</v>
      </c>
      <c r="D47" s="13">
        <f t="shared" si="15"/>
        <v>352</v>
      </c>
      <c r="E47" s="12">
        <f t="shared" si="16"/>
        <v>1024</v>
      </c>
      <c r="F47" s="24">
        <f t="shared" si="17"/>
        <v>2412</v>
      </c>
    </row>
    <row r="48" spans="1:11">
      <c r="A48" s="18" t="s">
        <v>8</v>
      </c>
      <c r="B48" s="12">
        <f t="shared" si="13"/>
        <v>1024</v>
      </c>
      <c r="C48" s="13">
        <f t="shared" si="14"/>
        <v>12</v>
      </c>
      <c r="D48" s="13">
        <f t="shared" si="15"/>
        <v>352</v>
      </c>
      <c r="E48" s="12">
        <f t="shared" si="16"/>
        <v>1024</v>
      </c>
      <c r="F48" s="24">
        <f t="shared" si="17"/>
        <v>2412</v>
      </c>
    </row>
    <row r="49" spans="1:7">
      <c r="A49" s="18" t="s">
        <v>9</v>
      </c>
      <c r="B49" s="12">
        <f t="shared" si="13"/>
        <v>512</v>
      </c>
      <c r="C49" s="13">
        <f t="shared" si="14"/>
        <v>12</v>
      </c>
      <c r="D49" s="13">
        <f t="shared" si="15"/>
        <v>352</v>
      </c>
      <c r="E49" s="12">
        <f t="shared" si="16"/>
        <v>512</v>
      </c>
      <c r="F49" s="24">
        <f t="shared" si="17"/>
        <v>1388</v>
      </c>
    </row>
    <row r="50" spans="1:7">
      <c r="A50" s="18" t="s">
        <v>10</v>
      </c>
      <c r="B50" s="12">
        <f t="shared" si="13"/>
        <v>256</v>
      </c>
      <c r="C50" s="13">
        <f t="shared" si="14"/>
        <v>12</v>
      </c>
      <c r="D50" s="13">
        <f t="shared" si="15"/>
        <v>352</v>
      </c>
      <c r="E50" s="12">
        <f t="shared" si="16"/>
        <v>256</v>
      </c>
      <c r="F50" s="24">
        <f t="shared" si="17"/>
        <v>876</v>
      </c>
    </row>
    <row r="51" spans="1:7">
      <c r="A51" s="18" t="s">
        <v>11</v>
      </c>
      <c r="B51" s="12">
        <f t="shared" si="13"/>
        <v>256</v>
      </c>
      <c r="C51" s="13">
        <f t="shared" si="14"/>
        <v>12</v>
      </c>
      <c r="D51" s="13">
        <f t="shared" si="15"/>
        <v>352</v>
      </c>
      <c r="E51" s="12">
        <f t="shared" si="16"/>
        <v>256</v>
      </c>
      <c r="F51" s="24">
        <f t="shared" si="17"/>
        <v>876</v>
      </c>
    </row>
    <row r="53" spans="1:7" ht="15.75">
      <c r="A53" s="9" t="s">
        <v>42</v>
      </c>
      <c r="B53" s="81" t="s">
        <v>56</v>
      </c>
      <c r="C53" s="81"/>
      <c r="D53" s="81"/>
      <c r="E53" s="81" t="s">
        <v>64</v>
      </c>
      <c r="F53" s="81"/>
      <c r="G53" s="10"/>
    </row>
    <row r="54" spans="1:7">
      <c r="A54" s="23" t="s">
        <v>24</v>
      </c>
      <c r="B54" s="11" t="s">
        <v>21</v>
      </c>
      <c r="C54" s="11" t="s">
        <v>19</v>
      </c>
      <c r="D54" s="11" t="s">
        <v>23</v>
      </c>
      <c r="E54" s="11" t="s">
        <v>19</v>
      </c>
      <c r="F54" s="11" t="s">
        <v>23</v>
      </c>
      <c r="G54" s="14" t="s">
        <v>12</v>
      </c>
    </row>
    <row r="55" spans="1:7">
      <c r="A55" s="18" t="s">
        <v>0</v>
      </c>
      <c r="B55" s="12">
        <f t="shared" ref="B55:B66" si="18">B9*C9*$R$4</f>
        <v>32768</v>
      </c>
      <c r="C55" s="12">
        <f t="shared" ref="C55:C66" si="19">($B$4+$D$4+$B$5)*$D$5*$R$4*D9</f>
        <v>90112</v>
      </c>
      <c r="D55" s="12">
        <f t="shared" ref="D55:D66" si="20">B9*C9*$R$4</f>
        <v>32768</v>
      </c>
      <c r="E55" s="12">
        <f t="shared" ref="E55:E66" si="21">($I$4+$K$4+$I$5)*$K$5*$R$4*G9</f>
        <v>20480</v>
      </c>
      <c r="F55" s="12">
        <f t="shared" ref="F55:F66" si="22">E9*F9*$R$4</f>
        <v>8192</v>
      </c>
      <c r="G55" s="24">
        <f>SUM(B55:D55)+2*SUM(E55:F55)</f>
        <v>212992</v>
      </c>
    </row>
    <row r="56" spans="1:7">
      <c r="A56" s="18" t="s">
        <v>1</v>
      </c>
      <c r="B56" s="12">
        <f t="shared" si="18"/>
        <v>16384</v>
      </c>
      <c r="C56" s="12">
        <f t="shared" si="19"/>
        <v>45056</v>
      </c>
      <c r="D56" s="12">
        <f t="shared" si="20"/>
        <v>16384</v>
      </c>
      <c r="E56" s="12">
        <f t="shared" si="21"/>
        <v>10240</v>
      </c>
      <c r="F56" s="12">
        <f t="shared" si="22"/>
        <v>4096</v>
      </c>
      <c r="G56" s="24">
        <f t="shared" ref="G56:G66" si="23">SUM(B56:D56)+2*SUM(E56:F56)</f>
        <v>106496</v>
      </c>
    </row>
    <row r="57" spans="1:7">
      <c r="A57" s="18" t="s">
        <v>2</v>
      </c>
      <c r="B57" s="12">
        <f t="shared" si="18"/>
        <v>16384</v>
      </c>
      <c r="C57" s="12">
        <f t="shared" si="19"/>
        <v>45056</v>
      </c>
      <c r="D57" s="12">
        <f t="shared" si="20"/>
        <v>16384</v>
      </c>
      <c r="E57" s="12">
        <f t="shared" si="21"/>
        <v>10240</v>
      </c>
      <c r="F57" s="12">
        <f t="shared" si="22"/>
        <v>4096</v>
      </c>
      <c r="G57" s="24">
        <f t="shared" si="23"/>
        <v>106496</v>
      </c>
    </row>
    <row r="58" spans="1:7">
      <c r="A58" s="18" t="s">
        <v>3</v>
      </c>
      <c r="B58" s="12">
        <f t="shared" si="18"/>
        <v>8192</v>
      </c>
      <c r="C58" s="12">
        <f t="shared" si="19"/>
        <v>22528</v>
      </c>
      <c r="D58" s="12">
        <f t="shared" si="20"/>
        <v>8192</v>
      </c>
      <c r="E58" s="12">
        <f t="shared" si="21"/>
        <v>5120</v>
      </c>
      <c r="F58" s="12">
        <f t="shared" si="22"/>
        <v>2048</v>
      </c>
      <c r="G58" s="24">
        <f t="shared" si="23"/>
        <v>53248</v>
      </c>
    </row>
    <row r="59" spans="1:7">
      <c r="A59" s="18" t="s">
        <v>4</v>
      </c>
      <c r="B59" s="12">
        <f t="shared" si="18"/>
        <v>4096</v>
      </c>
      <c r="C59" s="12">
        <f t="shared" si="19"/>
        <v>11264</v>
      </c>
      <c r="D59" s="12">
        <f t="shared" si="20"/>
        <v>4096</v>
      </c>
      <c r="E59" s="12">
        <f t="shared" si="21"/>
        <v>2560</v>
      </c>
      <c r="F59" s="12">
        <f t="shared" si="22"/>
        <v>1024</v>
      </c>
      <c r="G59" s="24">
        <f t="shared" si="23"/>
        <v>26624</v>
      </c>
    </row>
    <row r="60" spans="1:7">
      <c r="A60" s="18" t="s">
        <v>5</v>
      </c>
      <c r="B60" s="12">
        <f t="shared" si="18"/>
        <v>4096</v>
      </c>
      <c r="C60" s="12">
        <f t="shared" si="19"/>
        <v>11264</v>
      </c>
      <c r="D60" s="12">
        <f t="shared" si="20"/>
        <v>4096</v>
      </c>
      <c r="E60" s="12">
        <f t="shared" si="21"/>
        <v>2560</v>
      </c>
      <c r="F60" s="12">
        <f t="shared" si="22"/>
        <v>1024</v>
      </c>
      <c r="G60" s="24">
        <f t="shared" si="23"/>
        <v>26624</v>
      </c>
    </row>
    <row r="61" spans="1:7">
      <c r="A61" s="18" t="s">
        <v>6</v>
      </c>
      <c r="B61" s="12">
        <f t="shared" si="18"/>
        <v>2048</v>
      </c>
      <c r="C61" s="12">
        <f t="shared" si="19"/>
        <v>5632</v>
      </c>
      <c r="D61" s="12">
        <f t="shared" si="20"/>
        <v>2048</v>
      </c>
      <c r="E61" s="12">
        <f t="shared" si="21"/>
        <v>1280</v>
      </c>
      <c r="F61" s="12">
        <f t="shared" si="22"/>
        <v>512</v>
      </c>
      <c r="G61" s="24">
        <f t="shared" si="23"/>
        <v>13312</v>
      </c>
    </row>
    <row r="62" spans="1:7">
      <c r="A62" s="18" t="s">
        <v>7</v>
      </c>
      <c r="B62" s="12">
        <f t="shared" si="18"/>
        <v>1024</v>
      </c>
      <c r="C62" s="12">
        <f t="shared" si="19"/>
        <v>2816</v>
      </c>
      <c r="D62" s="12">
        <f t="shared" si="20"/>
        <v>1024</v>
      </c>
      <c r="E62" s="12">
        <f t="shared" si="21"/>
        <v>640</v>
      </c>
      <c r="F62" s="12">
        <f t="shared" si="22"/>
        <v>256</v>
      </c>
      <c r="G62" s="24">
        <f t="shared" si="23"/>
        <v>6656</v>
      </c>
    </row>
    <row r="63" spans="1:7">
      <c r="A63" s="18" t="s">
        <v>8</v>
      </c>
      <c r="B63" s="12">
        <f t="shared" si="18"/>
        <v>1024</v>
      </c>
      <c r="C63" s="12">
        <f t="shared" si="19"/>
        <v>2816</v>
      </c>
      <c r="D63" s="12">
        <f t="shared" si="20"/>
        <v>1024</v>
      </c>
      <c r="E63" s="12">
        <f t="shared" si="21"/>
        <v>640</v>
      </c>
      <c r="F63" s="12">
        <f t="shared" si="22"/>
        <v>256</v>
      </c>
      <c r="G63" s="24">
        <f t="shared" si="23"/>
        <v>6656</v>
      </c>
    </row>
    <row r="64" spans="1:7">
      <c r="A64" s="18" t="s">
        <v>9</v>
      </c>
      <c r="B64" s="12">
        <f t="shared" si="18"/>
        <v>512</v>
      </c>
      <c r="C64" s="12">
        <f t="shared" si="19"/>
        <v>1408</v>
      </c>
      <c r="D64" s="12">
        <f t="shared" si="20"/>
        <v>512</v>
      </c>
      <c r="E64" s="12">
        <f t="shared" si="21"/>
        <v>320</v>
      </c>
      <c r="F64" s="12">
        <f t="shared" si="22"/>
        <v>128</v>
      </c>
      <c r="G64" s="24">
        <f t="shared" si="23"/>
        <v>3328</v>
      </c>
    </row>
    <row r="65" spans="1:7">
      <c r="A65" s="18" t="s">
        <v>10</v>
      </c>
      <c r="B65" s="12">
        <f t="shared" si="18"/>
        <v>256</v>
      </c>
      <c r="C65" s="12">
        <f t="shared" si="19"/>
        <v>704</v>
      </c>
      <c r="D65" s="12">
        <f t="shared" si="20"/>
        <v>256</v>
      </c>
      <c r="E65" s="12">
        <f t="shared" si="21"/>
        <v>160</v>
      </c>
      <c r="F65" s="12">
        <f t="shared" si="22"/>
        <v>64</v>
      </c>
      <c r="G65" s="24">
        <f t="shared" si="23"/>
        <v>1664</v>
      </c>
    </row>
    <row r="66" spans="1:7">
      <c r="A66" s="18" t="s">
        <v>11</v>
      </c>
      <c r="B66" s="12">
        <f t="shared" si="18"/>
        <v>256</v>
      </c>
      <c r="C66" s="12">
        <f t="shared" si="19"/>
        <v>704</v>
      </c>
      <c r="D66" s="12">
        <f t="shared" si="20"/>
        <v>256</v>
      </c>
      <c r="E66" s="12">
        <f t="shared" si="21"/>
        <v>160</v>
      </c>
      <c r="F66" s="12">
        <f t="shared" si="22"/>
        <v>64</v>
      </c>
      <c r="G66" s="24">
        <f t="shared" si="23"/>
        <v>1664</v>
      </c>
    </row>
    <row r="68" spans="1:7" ht="15.75">
      <c r="A68" s="10" t="s">
        <v>124</v>
      </c>
      <c r="B68" s="81" t="s">
        <v>56</v>
      </c>
      <c r="C68" s="81"/>
      <c r="D68" s="67" t="s">
        <v>64</v>
      </c>
      <c r="E68" s="10"/>
    </row>
    <row r="69" spans="1:7">
      <c r="A69" s="28" t="s">
        <v>24</v>
      </c>
      <c r="B69" s="11" t="s">
        <v>21</v>
      </c>
      <c r="C69" s="11" t="s">
        <v>19</v>
      </c>
      <c r="D69" s="11" t="s">
        <v>19</v>
      </c>
      <c r="E69" s="65" t="s">
        <v>12</v>
      </c>
    </row>
    <row r="70" spans="1:7">
      <c r="A70" s="18" t="s">
        <v>0</v>
      </c>
      <c r="B70" s="64">
        <f>B25</f>
        <v>1</v>
      </c>
      <c r="C70" s="64">
        <f>D25</f>
        <v>256</v>
      </c>
      <c r="D70" s="64">
        <f>G25</f>
        <v>256</v>
      </c>
      <c r="E70" s="65">
        <f>SUM(B70:C70)+2*SUM(D70)</f>
        <v>769</v>
      </c>
    </row>
    <row r="71" spans="1:7">
      <c r="A71" s="18" t="s">
        <v>1</v>
      </c>
      <c r="B71" s="64">
        <f t="shared" ref="B71:B81" si="24">B26</f>
        <v>1</v>
      </c>
      <c r="C71" s="64">
        <f t="shared" ref="C71:C81" si="25">D26</f>
        <v>128</v>
      </c>
      <c r="D71" s="64">
        <f t="shared" ref="D71:D81" si="26">G26</f>
        <v>128</v>
      </c>
      <c r="E71" s="65">
        <f t="shared" ref="E71:E81" si="27">SUM(B71:C71)+2*SUM(D71)</f>
        <v>385</v>
      </c>
    </row>
    <row r="72" spans="1:7">
      <c r="A72" s="18" t="s">
        <v>2</v>
      </c>
      <c r="B72" s="64">
        <f t="shared" si="24"/>
        <v>1</v>
      </c>
      <c r="C72" s="64">
        <f t="shared" si="25"/>
        <v>128</v>
      </c>
      <c r="D72" s="64">
        <f t="shared" si="26"/>
        <v>128</v>
      </c>
      <c r="E72" s="65">
        <f t="shared" si="27"/>
        <v>385</v>
      </c>
    </row>
    <row r="73" spans="1:7">
      <c r="A73" s="18" t="s">
        <v>3</v>
      </c>
      <c r="B73" s="64">
        <f t="shared" si="24"/>
        <v>1</v>
      </c>
      <c r="C73" s="64">
        <f t="shared" si="25"/>
        <v>64</v>
      </c>
      <c r="D73" s="64">
        <f t="shared" si="26"/>
        <v>64</v>
      </c>
      <c r="E73" s="65">
        <f t="shared" si="27"/>
        <v>193</v>
      </c>
    </row>
    <row r="74" spans="1:7">
      <c r="A74" s="18" t="s">
        <v>4</v>
      </c>
      <c r="B74" s="64">
        <f t="shared" si="24"/>
        <v>1</v>
      </c>
      <c r="C74" s="64">
        <f t="shared" si="25"/>
        <v>32</v>
      </c>
      <c r="D74" s="64">
        <f t="shared" si="26"/>
        <v>32</v>
      </c>
      <c r="E74" s="65">
        <f t="shared" si="27"/>
        <v>97</v>
      </c>
    </row>
    <row r="75" spans="1:7">
      <c r="A75" s="18" t="s">
        <v>5</v>
      </c>
      <c r="B75" s="64">
        <f t="shared" si="24"/>
        <v>1</v>
      </c>
      <c r="C75" s="64">
        <f t="shared" si="25"/>
        <v>32</v>
      </c>
      <c r="D75" s="64">
        <f t="shared" si="26"/>
        <v>32</v>
      </c>
      <c r="E75" s="65">
        <f t="shared" si="27"/>
        <v>97</v>
      </c>
    </row>
    <row r="76" spans="1:7">
      <c r="A76" s="18" t="s">
        <v>6</v>
      </c>
      <c r="B76" s="64">
        <f t="shared" si="24"/>
        <v>1</v>
      </c>
      <c r="C76" s="64">
        <f t="shared" si="25"/>
        <v>16</v>
      </c>
      <c r="D76" s="64">
        <f t="shared" si="26"/>
        <v>16</v>
      </c>
      <c r="E76" s="65">
        <f t="shared" si="27"/>
        <v>49</v>
      </c>
    </row>
    <row r="77" spans="1:7">
      <c r="A77" s="18" t="s">
        <v>7</v>
      </c>
      <c r="B77" s="64">
        <f t="shared" si="24"/>
        <v>1</v>
      </c>
      <c r="C77" s="64">
        <f t="shared" si="25"/>
        <v>8</v>
      </c>
      <c r="D77" s="64">
        <f t="shared" si="26"/>
        <v>8</v>
      </c>
      <c r="E77" s="65">
        <f t="shared" si="27"/>
        <v>25</v>
      </c>
    </row>
    <row r="78" spans="1:7">
      <c r="A78" s="18" t="s">
        <v>8</v>
      </c>
      <c r="B78" s="64">
        <f t="shared" si="24"/>
        <v>1</v>
      </c>
      <c r="C78" s="64">
        <f t="shared" si="25"/>
        <v>8</v>
      </c>
      <c r="D78" s="64">
        <f t="shared" si="26"/>
        <v>8</v>
      </c>
      <c r="E78" s="65">
        <f t="shared" si="27"/>
        <v>25</v>
      </c>
    </row>
    <row r="79" spans="1:7">
      <c r="A79" s="18" t="s">
        <v>9</v>
      </c>
      <c r="B79" s="64">
        <f t="shared" si="24"/>
        <v>1</v>
      </c>
      <c r="C79" s="64">
        <f t="shared" si="25"/>
        <v>4</v>
      </c>
      <c r="D79" s="64">
        <f t="shared" si="26"/>
        <v>4</v>
      </c>
      <c r="E79" s="65">
        <f t="shared" si="27"/>
        <v>13</v>
      </c>
    </row>
    <row r="80" spans="1:7">
      <c r="A80" s="18" t="s">
        <v>10</v>
      </c>
      <c r="B80" s="64">
        <f t="shared" si="24"/>
        <v>1</v>
      </c>
      <c r="C80" s="64">
        <f t="shared" si="25"/>
        <v>2</v>
      </c>
      <c r="D80" s="64">
        <f t="shared" si="26"/>
        <v>2</v>
      </c>
      <c r="E80" s="65">
        <f t="shared" si="27"/>
        <v>7</v>
      </c>
    </row>
    <row r="81" spans="1:5">
      <c r="A81" s="18" t="s">
        <v>11</v>
      </c>
      <c r="B81" s="64">
        <f t="shared" si="24"/>
        <v>1</v>
      </c>
      <c r="C81" s="64">
        <f t="shared" si="25"/>
        <v>2</v>
      </c>
      <c r="D81" s="64">
        <f t="shared" si="26"/>
        <v>2</v>
      </c>
      <c r="E81" s="65">
        <f t="shared" si="27"/>
        <v>7</v>
      </c>
    </row>
  </sheetData>
  <mergeCells count="12">
    <mergeCell ref="B68:C68"/>
    <mergeCell ref="O3:R3"/>
    <mergeCell ref="B22:F22"/>
    <mergeCell ref="G22:I22"/>
    <mergeCell ref="E7:G7"/>
    <mergeCell ref="B7:D7"/>
    <mergeCell ref="B53:D53"/>
    <mergeCell ref="E53:F53"/>
    <mergeCell ref="B38:E38"/>
    <mergeCell ref="A3:F3"/>
    <mergeCell ref="H3:M3"/>
    <mergeCell ref="H23:I23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81"/>
  <sheetViews>
    <sheetView zoomScale="70" zoomScaleNormal="70" workbookViewId="0">
      <selection activeCell="Q30" sqref="Q30"/>
    </sheetView>
  </sheetViews>
  <sheetFormatPr defaultRowHeight="15"/>
  <cols>
    <col min="1" max="1" width="17.125" style="2" customWidth="1"/>
    <col min="2" max="7" width="9" style="2"/>
    <col min="8" max="8" width="12.625" style="2" bestFit="1" customWidth="1"/>
    <col min="9" max="16384" width="9" style="2"/>
  </cols>
  <sheetData>
    <row r="1" spans="1:18" ht="15.75" customHeight="1">
      <c r="A1" s="25" t="s">
        <v>113</v>
      </c>
      <c r="B1" s="26" t="s">
        <v>114</v>
      </c>
      <c r="C1" s="1"/>
      <c r="D1" s="1"/>
      <c r="E1" s="1"/>
      <c r="F1" s="1"/>
      <c r="G1" s="1"/>
      <c r="H1" s="1"/>
      <c r="I1" s="1"/>
      <c r="J1" s="1"/>
      <c r="K1" s="1"/>
    </row>
    <row r="2" spans="1:18" ht="15" customHeight="1">
      <c r="A2" s="56"/>
      <c r="B2" s="57"/>
      <c r="C2" s="1"/>
      <c r="D2" s="1"/>
      <c r="E2" s="1"/>
      <c r="F2" s="1"/>
      <c r="G2" s="1"/>
      <c r="H2" s="1"/>
      <c r="I2" s="1"/>
      <c r="J2" s="1"/>
      <c r="K2" s="1"/>
    </row>
    <row r="3" spans="1:18" ht="45" customHeight="1">
      <c r="A3" s="82" t="s">
        <v>109</v>
      </c>
      <c r="B3" s="83"/>
      <c r="C3" s="83"/>
      <c r="D3" s="83"/>
      <c r="E3" s="83"/>
      <c r="F3" s="84"/>
      <c r="H3" s="82" t="s">
        <v>110</v>
      </c>
      <c r="I3" s="83"/>
      <c r="J3" s="83"/>
      <c r="K3" s="83"/>
      <c r="L3" s="83"/>
      <c r="M3" s="84"/>
      <c r="O3" s="89" t="s">
        <v>108</v>
      </c>
      <c r="P3" s="90"/>
      <c r="Q3" s="90"/>
      <c r="R3" s="91"/>
    </row>
    <row r="4" spans="1:18" ht="39.950000000000003" customHeight="1">
      <c r="A4" s="3" t="s">
        <v>27</v>
      </c>
      <c r="B4" s="3">
        <v>3</v>
      </c>
      <c r="C4" s="35" t="s">
        <v>51</v>
      </c>
      <c r="D4" s="37">
        <v>4</v>
      </c>
      <c r="E4" s="35" t="s">
        <v>65</v>
      </c>
      <c r="F4" s="41">
        <v>7</v>
      </c>
      <c r="H4" s="3" t="s">
        <v>27</v>
      </c>
      <c r="I4" s="3">
        <v>1</v>
      </c>
      <c r="J4" s="35" t="s">
        <v>51</v>
      </c>
      <c r="K4" s="37">
        <f>$D$4/$R$5</f>
        <v>2</v>
      </c>
      <c r="L4" s="35" t="s">
        <v>65</v>
      </c>
      <c r="M4" s="12">
        <v>3</v>
      </c>
      <c r="O4" s="3" t="s">
        <v>28</v>
      </c>
      <c r="P4" s="3">
        <v>12</v>
      </c>
      <c r="Q4" s="3" t="s">
        <v>29</v>
      </c>
      <c r="R4" s="3">
        <v>8</v>
      </c>
    </row>
    <row r="5" spans="1:18" ht="39.950000000000003" customHeight="1">
      <c r="A5" s="3" t="s">
        <v>30</v>
      </c>
      <c r="B5" s="3">
        <v>4</v>
      </c>
      <c r="C5" s="35" t="s">
        <v>52</v>
      </c>
      <c r="D5" s="37">
        <v>8</v>
      </c>
      <c r="E5" s="35" t="s">
        <v>66</v>
      </c>
      <c r="F5" s="41">
        <v>6</v>
      </c>
      <c r="H5" s="3" t="s">
        <v>30</v>
      </c>
      <c r="I5" s="3">
        <v>2</v>
      </c>
      <c r="J5" s="35" t="s">
        <v>52</v>
      </c>
      <c r="K5" s="37">
        <f>$D$5/$R$5</f>
        <v>4</v>
      </c>
      <c r="L5" s="35" t="s">
        <v>66</v>
      </c>
      <c r="M5" s="12">
        <v>4</v>
      </c>
      <c r="O5" s="3" t="s">
        <v>31</v>
      </c>
      <c r="P5" s="3">
        <v>8</v>
      </c>
      <c r="Q5" s="3" t="s">
        <v>63</v>
      </c>
      <c r="R5" s="3">
        <v>2</v>
      </c>
    </row>
    <row r="6" spans="1:18">
      <c r="A6" s="20"/>
      <c r="B6" s="20"/>
      <c r="C6" s="54"/>
      <c r="D6" s="55"/>
      <c r="E6" s="54"/>
      <c r="F6" s="15"/>
      <c r="H6" s="20"/>
      <c r="I6" s="20"/>
      <c r="J6" s="54"/>
      <c r="K6" s="55"/>
      <c r="L6" s="54"/>
      <c r="M6" s="15"/>
      <c r="O6" s="21"/>
      <c r="P6" s="20"/>
      <c r="Q6" s="20"/>
      <c r="R6" s="20"/>
    </row>
    <row r="7" spans="1:18" ht="15.75">
      <c r="A7" s="10"/>
      <c r="B7" s="81" t="s">
        <v>56</v>
      </c>
      <c r="C7" s="81"/>
      <c r="D7" s="81"/>
      <c r="E7" s="81" t="s">
        <v>57</v>
      </c>
      <c r="F7" s="81"/>
      <c r="G7" s="81"/>
    </row>
    <row r="8" spans="1:18" ht="45">
      <c r="A8" s="16" t="s">
        <v>24</v>
      </c>
      <c r="B8" s="16" t="s">
        <v>25</v>
      </c>
      <c r="C8" s="16" t="s">
        <v>26</v>
      </c>
      <c r="D8" s="17" t="s">
        <v>59</v>
      </c>
      <c r="E8" s="16" t="s">
        <v>25</v>
      </c>
      <c r="F8" s="16" t="s">
        <v>26</v>
      </c>
      <c r="G8" s="17" t="s">
        <v>59</v>
      </c>
    </row>
    <row r="9" spans="1:18">
      <c r="A9" s="18" t="s">
        <v>0</v>
      </c>
      <c r="B9" s="12">
        <v>64</v>
      </c>
      <c r="C9" s="12">
        <v>64</v>
      </c>
      <c r="D9" s="12">
        <f>(B9/$D$4)*(C9/$D$5)</f>
        <v>128</v>
      </c>
      <c r="E9" s="12">
        <f t="shared" ref="E9:F20" si="0">B9/$R$5</f>
        <v>32</v>
      </c>
      <c r="F9" s="12">
        <f t="shared" si="0"/>
        <v>32</v>
      </c>
      <c r="G9" s="12">
        <f t="shared" ref="G9:G20" si="1">(E9/$K$4)*(F9/$K$5)</f>
        <v>128</v>
      </c>
    </row>
    <row r="10" spans="1:18">
      <c r="A10" s="18" t="s">
        <v>1</v>
      </c>
      <c r="B10" s="12">
        <v>64</v>
      </c>
      <c r="C10" s="12">
        <v>32</v>
      </c>
      <c r="D10" s="12">
        <f t="shared" ref="D10:D20" si="2">(B10/$D$4)*(C10/$D$5)</f>
        <v>64</v>
      </c>
      <c r="E10" s="12">
        <f t="shared" si="0"/>
        <v>32</v>
      </c>
      <c r="F10" s="12">
        <f t="shared" si="0"/>
        <v>16</v>
      </c>
      <c r="G10" s="12">
        <f t="shared" si="1"/>
        <v>64</v>
      </c>
    </row>
    <row r="11" spans="1:18">
      <c r="A11" s="18" t="s">
        <v>2</v>
      </c>
      <c r="B11" s="12">
        <v>32</v>
      </c>
      <c r="C11" s="12">
        <v>64</v>
      </c>
      <c r="D11" s="12">
        <f t="shared" si="2"/>
        <v>64</v>
      </c>
      <c r="E11" s="12">
        <f t="shared" si="0"/>
        <v>16</v>
      </c>
      <c r="F11" s="12">
        <f t="shared" si="0"/>
        <v>32</v>
      </c>
      <c r="G11" s="12">
        <f t="shared" si="1"/>
        <v>64</v>
      </c>
    </row>
    <row r="12" spans="1:18">
      <c r="A12" s="18" t="s">
        <v>3</v>
      </c>
      <c r="B12" s="12">
        <v>32</v>
      </c>
      <c r="C12" s="12">
        <v>32</v>
      </c>
      <c r="D12" s="12">
        <f t="shared" si="2"/>
        <v>32</v>
      </c>
      <c r="E12" s="12">
        <f t="shared" si="0"/>
        <v>16</v>
      </c>
      <c r="F12" s="12">
        <f t="shared" si="0"/>
        <v>16</v>
      </c>
      <c r="G12" s="12">
        <f t="shared" si="1"/>
        <v>32</v>
      </c>
    </row>
    <row r="13" spans="1:18">
      <c r="A13" s="18" t="s">
        <v>4</v>
      </c>
      <c r="B13" s="12">
        <v>32</v>
      </c>
      <c r="C13" s="12">
        <v>16</v>
      </c>
      <c r="D13" s="12">
        <f t="shared" si="2"/>
        <v>16</v>
      </c>
      <c r="E13" s="12">
        <f t="shared" si="0"/>
        <v>16</v>
      </c>
      <c r="F13" s="12">
        <f t="shared" si="0"/>
        <v>8</v>
      </c>
      <c r="G13" s="12">
        <f t="shared" si="1"/>
        <v>16</v>
      </c>
    </row>
    <row r="14" spans="1:18">
      <c r="A14" s="18" t="s">
        <v>5</v>
      </c>
      <c r="B14" s="12">
        <v>16</v>
      </c>
      <c r="C14" s="12">
        <v>32</v>
      </c>
      <c r="D14" s="12">
        <f t="shared" si="2"/>
        <v>16</v>
      </c>
      <c r="E14" s="12">
        <f t="shared" si="0"/>
        <v>8</v>
      </c>
      <c r="F14" s="12">
        <f t="shared" si="0"/>
        <v>16</v>
      </c>
      <c r="G14" s="12">
        <f t="shared" si="1"/>
        <v>16</v>
      </c>
    </row>
    <row r="15" spans="1:18">
      <c r="A15" s="18" t="s">
        <v>6</v>
      </c>
      <c r="B15" s="12">
        <v>16</v>
      </c>
      <c r="C15" s="12">
        <v>16</v>
      </c>
      <c r="D15" s="12">
        <f t="shared" si="2"/>
        <v>8</v>
      </c>
      <c r="E15" s="12">
        <f t="shared" si="0"/>
        <v>8</v>
      </c>
      <c r="F15" s="12">
        <f t="shared" si="0"/>
        <v>8</v>
      </c>
      <c r="G15" s="12">
        <f t="shared" si="1"/>
        <v>8</v>
      </c>
    </row>
    <row r="16" spans="1:18">
      <c r="A16" s="18" t="s">
        <v>7</v>
      </c>
      <c r="B16" s="12">
        <v>16</v>
      </c>
      <c r="C16" s="12">
        <v>8</v>
      </c>
      <c r="D16" s="12">
        <f t="shared" si="2"/>
        <v>4</v>
      </c>
      <c r="E16" s="12">
        <f t="shared" si="0"/>
        <v>8</v>
      </c>
      <c r="F16" s="12">
        <f t="shared" si="0"/>
        <v>4</v>
      </c>
      <c r="G16" s="12">
        <f t="shared" si="1"/>
        <v>4</v>
      </c>
    </row>
    <row r="17" spans="1:14">
      <c r="A17" s="18" t="s">
        <v>8</v>
      </c>
      <c r="B17" s="12">
        <v>8</v>
      </c>
      <c r="C17" s="12">
        <v>16</v>
      </c>
      <c r="D17" s="12">
        <f t="shared" si="2"/>
        <v>4</v>
      </c>
      <c r="E17" s="12">
        <f t="shared" si="0"/>
        <v>4</v>
      </c>
      <c r="F17" s="12">
        <f t="shared" si="0"/>
        <v>8</v>
      </c>
      <c r="G17" s="12">
        <f t="shared" si="1"/>
        <v>4</v>
      </c>
    </row>
    <row r="18" spans="1:14">
      <c r="A18" s="18" t="s">
        <v>9</v>
      </c>
      <c r="B18" s="12">
        <v>8</v>
      </c>
      <c r="C18" s="12">
        <v>8</v>
      </c>
      <c r="D18" s="12">
        <f t="shared" si="2"/>
        <v>2</v>
      </c>
      <c r="E18" s="12">
        <f t="shared" si="0"/>
        <v>4</v>
      </c>
      <c r="F18" s="12">
        <f t="shared" si="0"/>
        <v>4</v>
      </c>
      <c r="G18" s="12">
        <f t="shared" si="1"/>
        <v>2</v>
      </c>
    </row>
    <row r="19" spans="1:14">
      <c r="A19" s="18" t="s">
        <v>10</v>
      </c>
      <c r="B19" s="12">
        <v>8</v>
      </c>
      <c r="C19" s="12">
        <v>4</v>
      </c>
      <c r="D19" s="66">
        <f t="shared" si="2"/>
        <v>1</v>
      </c>
      <c r="E19" s="12">
        <f t="shared" si="0"/>
        <v>4</v>
      </c>
      <c r="F19" s="12">
        <f t="shared" si="0"/>
        <v>2</v>
      </c>
      <c r="G19" s="66">
        <f t="shared" si="1"/>
        <v>1</v>
      </c>
    </row>
    <row r="20" spans="1:14">
      <c r="A20" s="18" t="s">
        <v>11</v>
      </c>
      <c r="B20" s="12">
        <v>4</v>
      </c>
      <c r="C20" s="12">
        <v>8</v>
      </c>
      <c r="D20" s="66">
        <f t="shared" si="2"/>
        <v>1</v>
      </c>
      <c r="E20" s="12">
        <f t="shared" si="0"/>
        <v>2</v>
      </c>
      <c r="F20" s="12">
        <f t="shared" si="0"/>
        <v>4</v>
      </c>
      <c r="G20" s="66">
        <f t="shared" si="1"/>
        <v>1</v>
      </c>
    </row>
    <row r="21" spans="1:14" ht="15.75">
      <c r="A21" s="7"/>
      <c r="B21" s="8"/>
      <c r="C21" s="6"/>
      <c r="D21" s="6"/>
      <c r="E21" s="6"/>
      <c r="F21" s="6"/>
      <c r="G21" s="6"/>
    </row>
    <row r="22" spans="1:14" ht="15.75">
      <c r="A22" s="9" t="s">
        <v>48</v>
      </c>
      <c r="B22" s="81" t="s">
        <v>68</v>
      </c>
      <c r="C22" s="81"/>
      <c r="D22" s="81"/>
      <c r="E22" s="81"/>
      <c r="F22" s="81"/>
      <c r="G22" s="81"/>
      <c r="H22" s="81"/>
      <c r="I22" s="81"/>
      <c r="J22" s="76" t="s">
        <v>57</v>
      </c>
      <c r="K22" s="80"/>
      <c r="L22" s="77"/>
      <c r="M22" s="87"/>
      <c r="N22" s="88"/>
    </row>
    <row r="23" spans="1:14">
      <c r="A23" s="10"/>
      <c r="B23" s="11" t="s">
        <v>16</v>
      </c>
      <c r="C23" s="68" t="s">
        <v>13</v>
      </c>
      <c r="D23" s="68" t="s">
        <v>17</v>
      </c>
      <c r="E23" s="92" t="s">
        <v>132</v>
      </c>
      <c r="F23" s="93"/>
      <c r="G23" s="11" t="s">
        <v>17</v>
      </c>
      <c r="H23" s="85" t="s">
        <v>34</v>
      </c>
      <c r="I23" s="86"/>
      <c r="J23" s="11" t="s">
        <v>17</v>
      </c>
      <c r="K23" s="11" t="s">
        <v>34</v>
      </c>
      <c r="L23" s="11"/>
      <c r="M23" s="85" t="s">
        <v>12</v>
      </c>
      <c r="N23" s="86"/>
    </row>
    <row r="24" spans="1:14">
      <c r="A24" s="23" t="s">
        <v>24</v>
      </c>
      <c r="B24" s="34" t="s">
        <v>32</v>
      </c>
      <c r="C24" s="69" t="s">
        <v>126</v>
      </c>
      <c r="D24" s="69" t="s">
        <v>131</v>
      </c>
      <c r="E24" s="69" t="s">
        <v>127</v>
      </c>
      <c r="F24" s="69"/>
      <c r="G24" s="34" t="s">
        <v>32</v>
      </c>
      <c r="H24" s="34" t="s">
        <v>35</v>
      </c>
      <c r="I24" s="34" t="s">
        <v>36</v>
      </c>
      <c r="J24" s="34" t="s">
        <v>32</v>
      </c>
      <c r="K24" s="34" t="s">
        <v>35</v>
      </c>
      <c r="L24" s="34" t="s">
        <v>36</v>
      </c>
      <c r="M24" s="14" t="s">
        <v>121</v>
      </c>
      <c r="N24" s="14" t="s">
        <v>36</v>
      </c>
    </row>
    <row r="25" spans="1:14">
      <c r="A25" s="18" t="s">
        <v>0</v>
      </c>
      <c r="B25" s="12">
        <v>1</v>
      </c>
      <c r="C25" s="69">
        <f>3*D9</f>
        <v>384</v>
      </c>
      <c r="D25" s="69">
        <f>1*D9</f>
        <v>128</v>
      </c>
      <c r="E25" s="69">
        <f>2*D9/2</f>
        <v>128</v>
      </c>
      <c r="F25" s="69"/>
      <c r="G25" s="13">
        <f t="shared" ref="G25:G34" si="3">1*D9</f>
        <v>128</v>
      </c>
      <c r="H25" s="12">
        <f t="shared" ref="H25:H34" si="4">$F$4*$D$4*$D$5*D9</f>
        <v>28672</v>
      </c>
      <c r="I25" s="12">
        <f t="shared" ref="I25:I34" si="5">$F$5*$D$4*$D$5*D9</f>
        <v>24576</v>
      </c>
      <c r="J25" s="13">
        <f t="shared" ref="J25:J34" si="6">1*G9</f>
        <v>128</v>
      </c>
      <c r="K25" s="12">
        <f t="shared" ref="K25:K34" si="7">$M$4*$K$4*$K$5*G9</f>
        <v>3072</v>
      </c>
      <c r="L25" s="12">
        <f t="shared" ref="L25:L34" si="8">$M$5*$K$4*$K$5*G9</f>
        <v>4096</v>
      </c>
      <c r="M25" s="24">
        <f t="shared" ref="M25:M34" si="9">SUM(B25:H25)+2*SUM(J25:K25)</f>
        <v>35841</v>
      </c>
      <c r="N25" s="24">
        <f>SUM(I25,2*L25)</f>
        <v>32768</v>
      </c>
    </row>
    <row r="26" spans="1:14">
      <c r="A26" s="18" t="s">
        <v>1</v>
      </c>
      <c r="B26" s="12">
        <v>1</v>
      </c>
      <c r="C26" s="69">
        <f t="shared" ref="C26:C36" si="10">3*D10</f>
        <v>192</v>
      </c>
      <c r="D26" s="69">
        <f t="shared" ref="D26:D36" si="11">1*D10</f>
        <v>64</v>
      </c>
      <c r="E26" s="69">
        <f t="shared" ref="E26:E34" si="12">2*D10/2</f>
        <v>64</v>
      </c>
      <c r="F26" s="69"/>
      <c r="G26" s="13">
        <f t="shared" si="3"/>
        <v>64</v>
      </c>
      <c r="H26" s="12">
        <f t="shared" si="4"/>
        <v>14336</v>
      </c>
      <c r="I26" s="12">
        <f t="shared" si="5"/>
        <v>12288</v>
      </c>
      <c r="J26" s="13">
        <f t="shared" si="6"/>
        <v>64</v>
      </c>
      <c r="K26" s="12">
        <f t="shared" si="7"/>
        <v>1536</v>
      </c>
      <c r="L26" s="12">
        <f t="shared" si="8"/>
        <v>2048</v>
      </c>
      <c r="M26" s="24">
        <f t="shared" si="9"/>
        <v>17921</v>
      </c>
      <c r="N26" s="24">
        <f t="shared" ref="N26:N34" si="13">SUM(I26,2*L26)</f>
        <v>16384</v>
      </c>
    </row>
    <row r="27" spans="1:14">
      <c r="A27" s="18" t="s">
        <v>2</v>
      </c>
      <c r="B27" s="12">
        <v>1</v>
      </c>
      <c r="C27" s="69">
        <f t="shared" si="10"/>
        <v>192</v>
      </c>
      <c r="D27" s="69">
        <f t="shared" si="11"/>
        <v>64</v>
      </c>
      <c r="E27" s="69">
        <f t="shared" si="12"/>
        <v>64</v>
      </c>
      <c r="F27" s="69"/>
      <c r="G27" s="13">
        <f t="shared" si="3"/>
        <v>64</v>
      </c>
      <c r="H27" s="12">
        <f t="shared" si="4"/>
        <v>14336</v>
      </c>
      <c r="I27" s="12">
        <f t="shared" si="5"/>
        <v>12288</v>
      </c>
      <c r="J27" s="13">
        <f t="shared" si="6"/>
        <v>64</v>
      </c>
      <c r="K27" s="12">
        <f t="shared" si="7"/>
        <v>1536</v>
      </c>
      <c r="L27" s="12">
        <f t="shared" si="8"/>
        <v>2048</v>
      </c>
      <c r="M27" s="24">
        <f t="shared" si="9"/>
        <v>17921</v>
      </c>
      <c r="N27" s="24">
        <f t="shared" si="13"/>
        <v>16384</v>
      </c>
    </row>
    <row r="28" spans="1:14">
      <c r="A28" s="18" t="s">
        <v>3</v>
      </c>
      <c r="B28" s="12">
        <v>1</v>
      </c>
      <c r="C28" s="69">
        <f t="shared" si="10"/>
        <v>96</v>
      </c>
      <c r="D28" s="69">
        <f t="shared" si="11"/>
        <v>32</v>
      </c>
      <c r="E28" s="69">
        <f t="shared" si="12"/>
        <v>32</v>
      </c>
      <c r="F28" s="69"/>
      <c r="G28" s="13">
        <f t="shared" si="3"/>
        <v>32</v>
      </c>
      <c r="H28" s="12">
        <f t="shared" si="4"/>
        <v>7168</v>
      </c>
      <c r="I28" s="12">
        <f t="shared" si="5"/>
        <v>6144</v>
      </c>
      <c r="J28" s="13">
        <f t="shared" si="6"/>
        <v>32</v>
      </c>
      <c r="K28" s="12">
        <f t="shared" si="7"/>
        <v>768</v>
      </c>
      <c r="L28" s="12">
        <f t="shared" si="8"/>
        <v>1024</v>
      </c>
      <c r="M28" s="24">
        <f t="shared" si="9"/>
        <v>8961</v>
      </c>
      <c r="N28" s="24">
        <f t="shared" si="13"/>
        <v>8192</v>
      </c>
    </row>
    <row r="29" spans="1:14">
      <c r="A29" s="18" t="s">
        <v>4</v>
      </c>
      <c r="B29" s="12">
        <v>1</v>
      </c>
      <c r="C29" s="69">
        <f t="shared" si="10"/>
        <v>48</v>
      </c>
      <c r="D29" s="69">
        <f t="shared" si="11"/>
        <v>16</v>
      </c>
      <c r="E29" s="69">
        <f t="shared" si="12"/>
        <v>16</v>
      </c>
      <c r="F29" s="69"/>
      <c r="G29" s="13">
        <f t="shared" si="3"/>
        <v>16</v>
      </c>
      <c r="H29" s="12">
        <f t="shared" si="4"/>
        <v>3584</v>
      </c>
      <c r="I29" s="12">
        <f t="shared" si="5"/>
        <v>3072</v>
      </c>
      <c r="J29" s="13">
        <f t="shared" si="6"/>
        <v>16</v>
      </c>
      <c r="K29" s="12">
        <f t="shared" si="7"/>
        <v>384</v>
      </c>
      <c r="L29" s="12">
        <f t="shared" si="8"/>
        <v>512</v>
      </c>
      <c r="M29" s="24">
        <f t="shared" si="9"/>
        <v>4481</v>
      </c>
      <c r="N29" s="24">
        <f t="shared" si="13"/>
        <v>4096</v>
      </c>
    </row>
    <row r="30" spans="1:14">
      <c r="A30" s="18" t="s">
        <v>5</v>
      </c>
      <c r="B30" s="12">
        <v>1</v>
      </c>
      <c r="C30" s="69">
        <f t="shared" si="10"/>
        <v>48</v>
      </c>
      <c r="D30" s="69">
        <f t="shared" si="11"/>
        <v>16</v>
      </c>
      <c r="E30" s="69">
        <f t="shared" si="12"/>
        <v>16</v>
      </c>
      <c r="F30" s="69"/>
      <c r="G30" s="13">
        <f t="shared" si="3"/>
        <v>16</v>
      </c>
      <c r="H30" s="12">
        <f t="shared" si="4"/>
        <v>3584</v>
      </c>
      <c r="I30" s="12">
        <f t="shared" si="5"/>
        <v>3072</v>
      </c>
      <c r="J30" s="13">
        <f t="shared" si="6"/>
        <v>16</v>
      </c>
      <c r="K30" s="12">
        <f t="shared" si="7"/>
        <v>384</v>
      </c>
      <c r="L30" s="12">
        <f t="shared" si="8"/>
        <v>512</v>
      </c>
      <c r="M30" s="24">
        <f t="shared" si="9"/>
        <v>4481</v>
      </c>
      <c r="N30" s="24">
        <f t="shared" si="13"/>
        <v>4096</v>
      </c>
    </row>
    <row r="31" spans="1:14">
      <c r="A31" s="18" t="s">
        <v>6</v>
      </c>
      <c r="B31" s="12">
        <v>1</v>
      </c>
      <c r="C31" s="69">
        <f t="shared" si="10"/>
        <v>24</v>
      </c>
      <c r="D31" s="69">
        <f t="shared" si="11"/>
        <v>8</v>
      </c>
      <c r="E31" s="69">
        <f t="shared" si="12"/>
        <v>8</v>
      </c>
      <c r="F31" s="69"/>
      <c r="G31" s="13">
        <f t="shared" si="3"/>
        <v>8</v>
      </c>
      <c r="H31" s="12">
        <f t="shared" si="4"/>
        <v>1792</v>
      </c>
      <c r="I31" s="12">
        <f t="shared" si="5"/>
        <v>1536</v>
      </c>
      <c r="J31" s="13">
        <f t="shared" si="6"/>
        <v>8</v>
      </c>
      <c r="K31" s="12">
        <f t="shared" si="7"/>
        <v>192</v>
      </c>
      <c r="L31" s="12">
        <f t="shared" si="8"/>
        <v>256</v>
      </c>
      <c r="M31" s="24">
        <f t="shared" si="9"/>
        <v>2241</v>
      </c>
      <c r="N31" s="24">
        <f t="shared" si="13"/>
        <v>2048</v>
      </c>
    </row>
    <row r="32" spans="1:14">
      <c r="A32" s="18" t="s">
        <v>7</v>
      </c>
      <c r="B32" s="12">
        <v>1</v>
      </c>
      <c r="C32" s="69">
        <f t="shared" si="10"/>
        <v>12</v>
      </c>
      <c r="D32" s="69">
        <f t="shared" si="11"/>
        <v>4</v>
      </c>
      <c r="E32" s="69">
        <f t="shared" si="12"/>
        <v>4</v>
      </c>
      <c r="F32" s="69"/>
      <c r="G32" s="13">
        <f t="shared" si="3"/>
        <v>4</v>
      </c>
      <c r="H32" s="12">
        <f t="shared" si="4"/>
        <v>896</v>
      </c>
      <c r="I32" s="12">
        <f t="shared" si="5"/>
        <v>768</v>
      </c>
      <c r="J32" s="13">
        <f t="shared" si="6"/>
        <v>4</v>
      </c>
      <c r="K32" s="12">
        <f t="shared" si="7"/>
        <v>96</v>
      </c>
      <c r="L32" s="12">
        <f t="shared" si="8"/>
        <v>128</v>
      </c>
      <c r="M32" s="24">
        <f t="shared" si="9"/>
        <v>1121</v>
      </c>
      <c r="N32" s="24">
        <f t="shared" si="13"/>
        <v>1024</v>
      </c>
    </row>
    <row r="33" spans="1:14">
      <c r="A33" s="18" t="s">
        <v>8</v>
      </c>
      <c r="B33" s="12">
        <v>1</v>
      </c>
      <c r="C33" s="69">
        <f t="shared" si="10"/>
        <v>12</v>
      </c>
      <c r="D33" s="69">
        <f t="shared" si="11"/>
        <v>4</v>
      </c>
      <c r="E33" s="69">
        <f t="shared" si="12"/>
        <v>4</v>
      </c>
      <c r="F33" s="69"/>
      <c r="G33" s="13">
        <f t="shared" si="3"/>
        <v>4</v>
      </c>
      <c r="H33" s="12">
        <f t="shared" si="4"/>
        <v>896</v>
      </c>
      <c r="I33" s="12">
        <f t="shared" si="5"/>
        <v>768</v>
      </c>
      <c r="J33" s="13">
        <f t="shared" si="6"/>
        <v>4</v>
      </c>
      <c r="K33" s="12">
        <f t="shared" si="7"/>
        <v>96</v>
      </c>
      <c r="L33" s="12">
        <f t="shared" si="8"/>
        <v>128</v>
      </c>
      <c r="M33" s="24">
        <f t="shared" si="9"/>
        <v>1121</v>
      </c>
      <c r="N33" s="24">
        <f t="shared" si="13"/>
        <v>1024</v>
      </c>
    </row>
    <row r="34" spans="1:14">
      <c r="A34" s="18" t="s">
        <v>9</v>
      </c>
      <c r="B34" s="12">
        <v>1</v>
      </c>
      <c r="C34" s="69">
        <f t="shared" si="10"/>
        <v>6</v>
      </c>
      <c r="D34" s="69">
        <f t="shared" si="11"/>
        <v>2</v>
      </c>
      <c r="E34" s="69">
        <f t="shared" si="12"/>
        <v>2</v>
      </c>
      <c r="F34" s="69"/>
      <c r="G34" s="13">
        <f t="shared" si="3"/>
        <v>2</v>
      </c>
      <c r="H34" s="12">
        <f t="shared" si="4"/>
        <v>448</v>
      </c>
      <c r="I34" s="12">
        <f t="shared" si="5"/>
        <v>384</v>
      </c>
      <c r="J34" s="13">
        <f t="shared" si="6"/>
        <v>2</v>
      </c>
      <c r="K34" s="12">
        <f t="shared" si="7"/>
        <v>48</v>
      </c>
      <c r="L34" s="12">
        <f t="shared" si="8"/>
        <v>64</v>
      </c>
      <c r="M34" s="24">
        <f t="shared" si="9"/>
        <v>561</v>
      </c>
      <c r="N34" s="24">
        <f t="shared" si="13"/>
        <v>512</v>
      </c>
    </row>
    <row r="35" spans="1:14">
      <c r="A35" s="18" t="s">
        <v>10</v>
      </c>
      <c r="B35" s="66" t="s">
        <v>129</v>
      </c>
      <c r="C35" s="69" t="s">
        <v>129</v>
      </c>
      <c r="D35" s="69" t="s">
        <v>129</v>
      </c>
      <c r="E35" s="69" t="s">
        <v>129</v>
      </c>
      <c r="F35" s="69"/>
      <c r="G35" s="13" t="s">
        <v>129</v>
      </c>
      <c r="H35" s="66" t="s">
        <v>129</v>
      </c>
      <c r="I35" s="66" t="s">
        <v>129</v>
      </c>
      <c r="J35" s="13" t="s">
        <v>129</v>
      </c>
      <c r="K35" s="66" t="s">
        <v>129</v>
      </c>
      <c r="L35" s="66" t="s">
        <v>129</v>
      </c>
      <c r="M35" s="24" t="s">
        <v>129</v>
      </c>
      <c r="N35" s="24" t="s">
        <v>129</v>
      </c>
    </row>
    <row r="36" spans="1:14">
      <c r="A36" s="18" t="s">
        <v>11</v>
      </c>
      <c r="B36" s="66">
        <v>1</v>
      </c>
      <c r="C36" s="69">
        <f t="shared" si="10"/>
        <v>3</v>
      </c>
      <c r="D36" s="69">
        <f t="shared" si="11"/>
        <v>1</v>
      </c>
      <c r="E36" s="69">
        <v>0</v>
      </c>
      <c r="F36" s="69"/>
      <c r="G36" s="13">
        <f>1*D20</f>
        <v>1</v>
      </c>
      <c r="H36" s="66">
        <f>$F$4*$D$4*$D$5*D20</f>
        <v>224</v>
      </c>
      <c r="I36" s="66">
        <f>$F$5*$D$4*$D$5*D20</f>
        <v>192</v>
      </c>
      <c r="J36" s="13">
        <f>1*G20</f>
        <v>1</v>
      </c>
      <c r="K36" s="66">
        <f>$M$4*$K$4*$K$5*G20</f>
        <v>24</v>
      </c>
      <c r="L36" s="66">
        <f>$M$5*$K$4*$K$5*G20</f>
        <v>32</v>
      </c>
      <c r="M36" s="24">
        <f>SUM(B36:H36)+2*SUM(J36:K36)</f>
        <v>280</v>
      </c>
      <c r="N36" s="24">
        <f t="shared" ref="N36" si="14">SUM(I36,2*L36)</f>
        <v>256</v>
      </c>
    </row>
    <row r="38" spans="1:14" ht="15.75">
      <c r="A38" s="9" t="s">
        <v>41</v>
      </c>
      <c r="B38" s="81" t="s">
        <v>67</v>
      </c>
      <c r="C38" s="81"/>
      <c r="D38" s="81"/>
      <c r="E38" s="81"/>
      <c r="F38" s="81"/>
      <c r="G38" s="10"/>
    </row>
    <row r="39" spans="1:14">
      <c r="A39" s="23" t="s">
        <v>24</v>
      </c>
      <c r="B39" s="11" t="s">
        <v>21</v>
      </c>
      <c r="C39" s="68" t="s">
        <v>133</v>
      </c>
      <c r="D39" s="68"/>
      <c r="E39" s="11" t="s">
        <v>19</v>
      </c>
      <c r="F39" s="11" t="s">
        <v>23</v>
      </c>
      <c r="G39" s="14" t="s">
        <v>12</v>
      </c>
    </row>
    <row r="40" spans="1:14">
      <c r="A40" s="18" t="s">
        <v>0</v>
      </c>
      <c r="B40" s="12">
        <f t="shared" ref="B40:B51" si="15">B9*C9*$P$5</f>
        <v>32768</v>
      </c>
      <c r="C40" s="69">
        <f>1*P$4</f>
        <v>12</v>
      </c>
      <c r="D40" s="69"/>
      <c r="E40" s="13">
        <f t="shared" ref="E40:E51" si="16">($B$4+$D$4+$B$5)*$D$5*$R$4</f>
        <v>704</v>
      </c>
      <c r="F40" s="12">
        <f t="shared" ref="F40:F51" si="17">B9*C9*$R$4</f>
        <v>32768</v>
      </c>
      <c r="G40" s="24">
        <f>SUM(B40:F40)</f>
        <v>66252</v>
      </c>
    </row>
    <row r="41" spans="1:14">
      <c r="A41" s="18" t="s">
        <v>1</v>
      </c>
      <c r="B41" s="12">
        <f t="shared" si="15"/>
        <v>16384</v>
      </c>
      <c r="C41" s="69">
        <f t="shared" ref="C41:C51" si="18">1*P$4</f>
        <v>12</v>
      </c>
      <c r="D41" s="69"/>
      <c r="E41" s="13">
        <f t="shared" si="16"/>
        <v>704</v>
      </c>
      <c r="F41" s="12">
        <f t="shared" si="17"/>
        <v>16384</v>
      </c>
      <c r="G41" s="24">
        <f t="shared" ref="G41:G51" si="19">SUM(B41:F41)</f>
        <v>33484</v>
      </c>
    </row>
    <row r="42" spans="1:14">
      <c r="A42" s="18" t="s">
        <v>2</v>
      </c>
      <c r="B42" s="12">
        <f t="shared" si="15"/>
        <v>16384</v>
      </c>
      <c r="C42" s="69">
        <f t="shared" si="18"/>
        <v>12</v>
      </c>
      <c r="D42" s="69"/>
      <c r="E42" s="13">
        <f t="shared" si="16"/>
        <v>704</v>
      </c>
      <c r="F42" s="12">
        <f t="shared" si="17"/>
        <v>16384</v>
      </c>
      <c r="G42" s="24">
        <f t="shared" si="19"/>
        <v>33484</v>
      </c>
    </row>
    <row r="43" spans="1:14">
      <c r="A43" s="18" t="s">
        <v>3</v>
      </c>
      <c r="B43" s="12">
        <f t="shared" si="15"/>
        <v>8192</v>
      </c>
      <c r="C43" s="69">
        <f t="shared" si="18"/>
        <v>12</v>
      </c>
      <c r="D43" s="69"/>
      <c r="E43" s="13">
        <f t="shared" si="16"/>
        <v>704</v>
      </c>
      <c r="F43" s="12">
        <f t="shared" si="17"/>
        <v>8192</v>
      </c>
      <c r="G43" s="24">
        <f t="shared" si="19"/>
        <v>17100</v>
      </c>
    </row>
    <row r="44" spans="1:14">
      <c r="A44" s="18" t="s">
        <v>4</v>
      </c>
      <c r="B44" s="12">
        <f t="shared" si="15"/>
        <v>4096</v>
      </c>
      <c r="C44" s="69">
        <f t="shared" si="18"/>
        <v>12</v>
      </c>
      <c r="D44" s="69"/>
      <c r="E44" s="13">
        <f t="shared" si="16"/>
        <v>704</v>
      </c>
      <c r="F44" s="12">
        <f t="shared" si="17"/>
        <v>4096</v>
      </c>
      <c r="G44" s="24">
        <f t="shared" si="19"/>
        <v>8908</v>
      </c>
    </row>
    <row r="45" spans="1:14">
      <c r="A45" s="18" t="s">
        <v>5</v>
      </c>
      <c r="B45" s="12">
        <f t="shared" si="15"/>
        <v>4096</v>
      </c>
      <c r="C45" s="69">
        <f t="shared" si="18"/>
        <v>12</v>
      </c>
      <c r="D45" s="69"/>
      <c r="E45" s="13">
        <f t="shared" si="16"/>
        <v>704</v>
      </c>
      <c r="F45" s="12">
        <f t="shared" si="17"/>
        <v>4096</v>
      </c>
      <c r="G45" s="24">
        <f t="shared" si="19"/>
        <v>8908</v>
      </c>
    </row>
    <row r="46" spans="1:14">
      <c r="A46" s="18" t="s">
        <v>6</v>
      </c>
      <c r="B46" s="12">
        <f t="shared" si="15"/>
        <v>2048</v>
      </c>
      <c r="C46" s="69">
        <f t="shared" si="18"/>
        <v>12</v>
      </c>
      <c r="D46" s="69"/>
      <c r="E46" s="13">
        <f t="shared" si="16"/>
        <v>704</v>
      </c>
      <c r="F46" s="12">
        <f t="shared" si="17"/>
        <v>2048</v>
      </c>
      <c r="G46" s="24">
        <f t="shared" si="19"/>
        <v>4812</v>
      </c>
    </row>
    <row r="47" spans="1:14">
      <c r="A47" s="18" t="s">
        <v>7</v>
      </c>
      <c r="B47" s="12">
        <f t="shared" si="15"/>
        <v>1024</v>
      </c>
      <c r="C47" s="69">
        <f t="shared" si="18"/>
        <v>12</v>
      </c>
      <c r="D47" s="69"/>
      <c r="E47" s="13">
        <f t="shared" si="16"/>
        <v>704</v>
      </c>
      <c r="F47" s="12">
        <f t="shared" si="17"/>
        <v>1024</v>
      </c>
      <c r="G47" s="24">
        <f t="shared" si="19"/>
        <v>2764</v>
      </c>
    </row>
    <row r="48" spans="1:14">
      <c r="A48" s="18" t="s">
        <v>8</v>
      </c>
      <c r="B48" s="12">
        <f t="shared" si="15"/>
        <v>1024</v>
      </c>
      <c r="C48" s="69">
        <f t="shared" si="18"/>
        <v>12</v>
      </c>
      <c r="D48" s="69"/>
      <c r="E48" s="13">
        <f t="shared" si="16"/>
        <v>704</v>
      </c>
      <c r="F48" s="12">
        <f t="shared" si="17"/>
        <v>1024</v>
      </c>
      <c r="G48" s="24">
        <f t="shared" si="19"/>
        <v>2764</v>
      </c>
    </row>
    <row r="49" spans="1:7">
      <c r="A49" s="18" t="s">
        <v>9</v>
      </c>
      <c r="B49" s="12">
        <f t="shared" si="15"/>
        <v>512</v>
      </c>
      <c r="C49" s="69">
        <f t="shared" si="18"/>
        <v>12</v>
      </c>
      <c r="D49" s="69"/>
      <c r="E49" s="13">
        <f t="shared" si="16"/>
        <v>704</v>
      </c>
      <c r="F49" s="12">
        <f t="shared" si="17"/>
        <v>512</v>
      </c>
      <c r="G49" s="24">
        <f t="shared" si="19"/>
        <v>1740</v>
      </c>
    </row>
    <row r="50" spans="1:7">
      <c r="A50" s="18" t="s">
        <v>10</v>
      </c>
      <c r="B50" s="66" t="s">
        <v>129</v>
      </c>
      <c r="C50" s="69" t="s">
        <v>129</v>
      </c>
      <c r="D50" s="69"/>
      <c r="E50" s="13" t="s">
        <v>129</v>
      </c>
      <c r="F50" s="66" t="s">
        <v>129</v>
      </c>
      <c r="G50" s="24" t="s">
        <v>129</v>
      </c>
    </row>
    <row r="51" spans="1:7">
      <c r="A51" s="18" t="s">
        <v>11</v>
      </c>
      <c r="B51" s="66">
        <f t="shared" si="15"/>
        <v>256</v>
      </c>
      <c r="C51" s="69">
        <f t="shared" si="18"/>
        <v>12</v>
      </c>
      <c r="D51" s="69"/>
      <c r="E51" s="13">
        <f t="shared" si="16"/>
        <v>704</v>
      </c>
      <c r="F51" s="66">
        <f t="shared" si="17"/>
        <v>256</v>
      </c>
      <c r="G51" s="24">
        <f t="shared" si="19"/>
        <v>1228</v>
      </c>
    </row>
    <row r="53" spans="1:7" ht="15.75">
      <c r="A53" s="9" t="s">
        <v>42</v>
      </c>
      <c r="B53" s="81" t="s">
        <v>56</v>
      </c>
      <c r="C53" s="81"/>
      <c r="D53" s="81"/>
      <c r="E53" s="81" t="s">
        <v>64</v>
      </c>
      <c r="F53" s="81"/>
      <c r="G53" s="10"/>
    </row>
    <row r="54" spans="1:7">
      <c r="A54" s="23" t="s">
        <v>24</v>
      </c>
      <c r="B54" s="11" t="s">
        <v>20</v>
      </c>
      <c r="C54" s="11" t="s">
        <v>43</v>
      </c>
      <c r="D54" s="11" t="s">
        <v>23</v>
      </c>
      <c r="E54" s="11" t="s">
        <v>43</v>
      </c>
      <c r="F54" s="11" t="s">
        <v>23</v>
      </c>
      <c r="G54" s="14" t="s">
        <v>12</v>
      </c>
    </row>
    <row r="55" spans="1:7">
      <c r="A55" s="18" t="s">
        <v>0</v>
      </c>
      <c r="B55" s="13">
        <f t="shared" ref="B55:B66" si="20">B9*C9*$R$4</f>
        <v>32768</v>
      </c>
      <c r="C55" s="13">
        <f t="shared" ref="C55:C66" si="21">($B$4+$D$4+$B$5)*$D$5*$R$4*D9</f>
        <v>90112</v>
      </c>
      <c r="D55" s="13">
        <f t="shared" ref="D55:D66" si="22">B9*C9*$R$4</f>
        <v>32768</v>
      </c>
      <c r="E55" s="13">
        <f t="shared" ref="E55:E66" si="23">($I$4+$K$4+$I$5)*$K$5*$R$4*G9</f>
        <v>20480</v>
      </c>
      <c r="F55" s="13">
        <f t="shared" ref="F55:F66" si="24">E9*F9*$R$4</f>
        <v>8192</v>
      </c>
      <c r="G55" s="24">
        <f>SUM(B55:D55)+2*SUM(E55:F55)</f>
        <v>212992</v>
      </c>
    </row>
    <row r="56" spans="1:7">
      <c r="A56" s="18" t="s">
        <v>1</v>
      </c>
      <c r="B56" s="13">
        <f t="shared" si="20"/>
        <v>16384</v>
      </c>
      <c r="C56" s="13">
        <f t="shared" si="21"/>
        <v>45056</v>
      </c>
      <c r="D56" s="13">
        <f t="shared" si="22"/>
        <v>16384</v>
      </c>
      <c r="E56" s="13">
        <f t="shared" si="23"/>
        <v>10240</v>
      </c>
      <c r="F56" s="13">
        <f t="shared" si="24"/>
        <v>4096</v>
      </c>
      <c r="G56" s="24">
        <f t="shared" ref="G56:G66" si="25">SUM(B56:D56)+2*SUM(E56:F56)</f>
        <v>106496</v>
      </c>
    </row>
    <row r="57" spans="1:7">
      <c r="A57" s="18" t="s">
        <v>2</v>
      </c>
      <c r="B57" s="13">
        <f t="shared" si="20"/>
        <v>16384</v>
      </c>
      <c r="C57" s="13">
        <f t="shared" si="21"/>
        <v>45056</v>
      </c>
      <c r="D57" s="13">
        <f t="shared" si="22"/>
        <v>16384</v>
      </c>
      <c r="E57" s="13">
        <f t="shared" si="23"/>
        <v>10240</v>
      </c>
      <c r="F57" s="13">
        <f t="shared" si="24"/>
        <v>4096</v>
      </c>
      <c r="G57" s="24">
        <f t="shared" si="25"/>
        <v>106496</v>
      </c>
    </row>
    <row r="58" spans="1:7">
      <c r="A58" s="18" t="s">
        <v>3</v>
      </c>
      <c r="B58" s="13">
        <f t="shared" si="20"/>
        <v>8192</v>
      </c>
      <c r="C58" s="13">
        <f t="shared" si="21"/>
        <v>22528</v>
      </c>
      <c r="D58" s="13">
        <f t="shared" si="22"/>
        <v>8192</v>
      </c>
      <c r="E58" s="13">
        <f t="shared" si="23"/>
        <v>5120</v>
      </c>
      <c r="F58" s="13">
        <f t="shared" si="24"/>
        <v>2048</v>
      </c>
      <c r="G58" s="24">
        <f t="shared" si="25"/>
        <v>53248</v>
      </c>
    </row>
    <row r="59" spans="1:7">
      <c r="A59" s="18" t="s">
        <v>4</v>
      </c>
      <c r="B59" s="13">
        <f t="shared" si="20"/>
        <v>4096</v>
      </c>
      <c r="C59" s="13">
        <f t="shared" si="21"/>
        <v>11264</v>
      </c>
      <c r="D59" s="13">
        <f t="shared" si="22"/>
        <v>4096</v>
      </c>
      <c r="E59" s="13">
        <f t="shared" si="23"/>
        <v>2560</v>
      </c>
      <c r="F59" s="13">
        <f t="shared" si="24"/>
        <v>1024</v>
      </c>
      <c r="G59" s="24">
        <f t="shared" si="25"/>
        <v>26624</v>
      </c>
    </row>
    <row r="60" spans="1:7">
      <c r="A60" s="18" t="s">
        <v>5</v>
      </c>
      <c r="B60" s="13">
        <f t="shared" si="20"/>
        <v>4096</v>
      </c>
      <c r="C60" s="13">
        <f t="shared" si="21"/>
        <v>11264</v>
      </c>
      <c r="D60" s="13">
        <f t="shared" si="22"/>
        <v>4096</v>
      </c>
      <c r="E60" s="13">
        <f t="shared" si="23"/>
        <v>2560</v>
      </c>
      <c r="F60" s="13">
        <f t="shared" si="24"/>
        <v>1024</v>
      </c>
      <c r="G60" s="24">
        <f t="shared" si="25"/>
        <v>26624</v>
      </c>
    </row>
    <row r="61" spans="1:7">
      <c r="A61" s="18" t="s">
        <v>6</v>
      </c>
      <c r="B61" s="13">
        <f t="shared" si="20"/>
        <v>2048</v>
      </c>
      <c r="C61" s="13">
        <f t="shared" si="21"/>
        <v>5632</v>
      </c>
      <c r="D61" s="13">
        <f t="shared" si="22"/>
        <v>2048</v>
      </c>
      <c r="E61" s="13">
        <f t="shared" si="23"/>
        <v>1280</v>
      </c>
      <c r="F61" s="13">
        <f t="shared" si="24"/>
        <v>512</v>
      </c>
      <c r="G61" s="24">
        <f t="shared" si="25"/>
        <v>13312</v>
      </c>
    </row>
    <row r="62" spans="1:7">
      <c r="A62" s="18" t="s">
        <v>7</v>
      </c>
      <c r="B62" s="13">
        <f t="shared" si="20"/>
        <v>1024</v>
      </c>
      <c r="C62" s="13">
        <f t="shared" si="21"/>
        <v>2816</v>
      </c>
      <c r="D62" s="13">
        <f t="shared" si="22"/>
        <v>1024</v>
      </c>
      <c r="E62" s="13">
        <f t="shared" si="23"/>
        <v>640</v>
      </c>
      <c r="F62" s="13">
        <f t="shared" si="24"/>
        <v>256</v>
      </c>
      <c r="G62" s="24">
        <f t="shared" si="25"/>
        <v>6656</v>
      </c>
    </row>
    <row r="63" spans="1:7">
      <c r="A63" s="18" t="s">
        <v>8</v>
      </c>
      <c r="B63" s="13">
        <f t="shared" si="20"/>
        <v>1024</v>
      </c>
      <c r="C63" s="13">
        <f t="shared" si="21"/>
        <v>2816</v>
      </c>
      <c r="D63" s="13">
        <f t="shared" si="22"/>
        <v>1024</v>
      </c>
      <c r="E63" s="13">
        <f t="shared" si="23"/>
        <v>640</v>
      </c>
      <c r="F63" s="13">
        <f t="shared" si="24"/>
        <v>256</v>
      </c>
      <c r="G63" s="24">
        <f t="shared" si="25"/>
        <v>6656</v>
      </c>
    </row>
    <row r="64" spans="1:7">
      <c r="A64" s="18" t="s">
        <v>9</v>
      </c>
      <c r="B64" s="13">
        <f t="shared" si="20"/>
        <v>512</v>
      </c>
      <c r="C64" s="13">
        <f t="shared" si="21"/>
        <v>1408</v>
      </c>
      <c r="D64" s="13">
        <f t="shared" si="22"/>
        <v>512</v>
      </c>
      <c r="E64" s="13">
        <f t="shared" si="23"/>
        <v>320</v>
      </c>
      <c r="F64" s="13">
        <f t="shared" si="24"/>
        <v>128</v>
      </c>
      <c r="G64" s="24">
        <f t="shared" si="25"/>
        <v>3328</v>
      </c>
    </row>
    <row r="65" spans="1:7">
      <c r="A65" s="18" t="s">
        <v>10</v>
      </c>
      <c r="B65" s="66" t="s">
        <v>128</v>
      </c>
      <c r="C65" s="66" t="s">
        <v>128</v>
      </c>
      <c r="D65" s="66" t="s">
        <v>128</v>
      </c>
      <c r="E65" s="66" t="s">
        <v>128</v>
      </c>
      <c r="F65" s="66" t="s">
        <v>128</v>
      </c>
      <c r="G65" s="24" t="s">
        <v>129</v>
      </c>
    </row>
    <row r="66" spans="1:7">
      <c r="A66" s="18" t="s">
        <v>11</v>
      </c>
      <c r="B66" s="13">
        <f t="shared" si="20"/>
        <v>256</v>
      </c>
      <c r="C66" s="13">
        <f t="shared" si="21"/>
        <v>704</v>
      </c>
      <c r="D66" s="13">
        <f t="shared" si="22"/>
        <v>256</v>
      </c>
      <c r="E66" s="13">
        <f t="shared" si="23"/>
        <v>160</v>
      </c>
      <c r="F66" s="13">
        <f t="shared" si="24"/>
        <v>64</v>
      </c>
      <c r="G66" s="24">
        <f t="shared" si="25"/>
        <v>1664</v>
      </c>
    </row>
    <row r="68" spans="1:7" ht="15.75">
      <c r="A68" s="10" t="s">
        <v>124</v>
      </c>
      <c r="B68" s="81" t="s">
        <v>56</v>
      </c>
      <c r="C68" s="81"/>
      <c r="D68" s="67" t="s">
        <v>64</v>
      </c>
      <c r="E68" s="10"/>
    </row>
    <row r="69" spans="1:7">
      <c r="A69" s="28" t="s">
        <v>24</v>
      </c>
      <c r="B69" s="11" t="s">
        <v>21</v>
      </c>
      <c r="C69" s="11" t="s">
        <v>19</v>
      </c>
      <c r="D69" s="11" t="s">
        <v>19</v>
      </c>
      <c r="E69" s="65" t="s">
        <v>12</v>
      </c>
    </row>
    <row r="70" spans="1:7">
      <c r="A70" s="18" t="s">
        <v>0</v>
      </c>
      <c r="B70" s="64">
        <f>B25</f>
        <v>1</v>
      </c>
      <c r="C70" s="64">
        <f t="shared" ref="C70:C81" si="26">G25</f>
        <v>128</v>
      </c>
      <c r="D70" s="64">
        <f t="shared" ref="D70:D81" si="27">J25</f>
        <v>128</v>
      </c>
      <c r="E70" s="24">
        <f>SUM(B70:C70)+2*SUM(D70)</f>
        <v>385</v>
      </c>
    </row>
    <row r="71" spans="1:7">
      <c r="A71" s="18" t="s">
        <v>1</v>
      </c>
      <c r="B71" s="64">
        <f t="shared" ref="B71:B81" si="28">B26</f>
        <v>1</v>
      </c>
      <c r="C71" s="64">
        <f t="shared" si="26"/>
        <v>64</v>
      </c>
      <c r="D71" s="64">
        <f t="shared" si="27"/>
        <v>64</v>
      </c>
      <c r="E71" s="24">
        <f t="shared" ref="E71:E79" si="29">SUM(B71:C71)+2*SUM(D71)</f>
        <v>193</v>
      </c>
    </row>
    <row r="72" spans="1:7">
      <c r="A72" s="18" t="s">
        <v>2</v>
      </c>
      <c r="B72" s="64">
        <f t="shared" si="28"/>
        <v>1</v>
      </c>
      <c r="C72" s="64">
        <f t="shared" si="26"/>
        <v>64</v>
      </c>
      <c r="D72" s="64">
        <f t="shared" si="27"/>
        <v>64</v>
      </c>
      <c r="E72" s="24">
        <f t="shared" si="29"/>
        <v>193</v>
      </c>
    </row>
    <row r="73" spans="1:7">
      <c r="A73" s="18" t="s">
        <v>3</v>
      </c>
      <c r="B73" s="64">
        <f t="shared" si="28"/>
        <v>1</v>
      </c>
      <c r="C73" s="64">
        <f t="shared" si="26"/>
        <v>32</v>
      </c>
      <c r="D73" s="64">
        <f t="shared" si="27"/>
        <v>32</v>
      </c>
      <c r="E73" s="24">
        <f t="shared" si="29"/>
        <v>97</v>
      </c>
    </row>
    <row r="74" spans="1:7">
      <c r="A74" s="18" t="s">
        <v>4</v>
      </c>
      <c r="B74" s="64">
        <f t="shared" si="28"/>
        <v>1</v>
      </c>
      <c r="C74" s="64">
        <f t="shared" si="26"/>
        <v>16</v>
      </c>
      <c r="D74" s="64">
        <f t="shared" si="27"/>
        <v>16</v>
      </c>
      <c r="E74" s="24">
        <f t="shared" si="29"/>
        <v>49</v>
      </c>
    </row>
    <row r="75" spans="1:7">
      <c r="A75" s="18" t="s">
        <v>5</v>
      </c>
      <c r="B75" s="64">
        <f t="shared" si="28"/>
        <v>1</v>
      </c>
      <c r="C75" s="64">
        <f t="shared" si="26"/>
        <v>16</v>
      </c>
      <c r="D75" s="64">
        <f t="shared" si="27"/>
        <v>16</v>
      </c>
      <c r="E75" s="24">
        <f t="shared" si="29"/>
        <v>49</v>
      </c>
    </row>
    <row r="76" spans="1:7">
      <c r="A76" s="18" t="s">
        <v>6</v>
      </c>
      <c r="B76" s="64">
        <f t="shared" si="28"/>
        <v>1</v>
      </c>
      <c r="C76" s="64">
        <f t="shared" si="26"/>
        <v>8</v>
      </c>
      <c r="D76" s="64">
        <f t="shared" si="27"/>
        <v>8</v>
      </c>
      <c r="E76" s="24">
        <f t="shared" si="29"/>
        <v>25</v>
      </c>
    </row>
    <row r="77" spans="1:7">
      <c r="A77" s="18" t="s">
        <v>7</v>
      </c>
      <c r="B77" s="64">
        <f t="shared" si="28"/>
        <v>1</v>
      </c>
      <c r="C77" s="64">
        <f t="shared" si="26"/>
        <v>4</v>
      </c>
      <c r="D77" s="64">
        <f t="shared" si="27"/>
        <v>4</v>
      </c>
      <c r="E77" s="24">
        <f t="shared" si="29"/>
        <v>13</v>
      </c>
    </row>
    <row r="78" spans="1:7">
      <c r="A78" s="18" t="s">
        <v>8</v>
      </c>
      <c r="B78" s="64">
        <f t="shared" si="28"/>
        <v>1</v>
      </c>
      <c r="C78" s="64">
        <f t="shared" si="26"/>
        <v>4</v>
      </c>
      <c r="D78" s="64">
        <f t="shared" si="27"/>
        <v>4</v>
      </c>
      <c r="E78" s="24">
        <f t="shared" si="29"/>
        <v>13</v>
      </c>
    </row>
    <row r="79" spans="1:7">
      <c r="A79" s="18" t="s">
        <v>9</v>
      </c>
      <c r="B79" s="64">
        <f t="shared" si="28"/>
        <v>1</v>
      </c>
      <c r="C79" s="64">
        <f t="shared" si="26"/>
        <v>2</v>
      </c>
      <c r="D79" s="64">
        <f t="shared" si="27"/>
        <v>2</v>
      </c>
      <c r="E79" s="24">
        <f t="shared" si="29"/>
        <v>7</v>
      </c>
    </row>
    <row r="80" spans="1:7">
      <c r="A80" s="18" t="s">
        <v>10</v>
      </c>
      <c r="B80" s="64" t="str">
        <f t="shared" si="28"/>
        <v>N/A</v>
      </c>
      <c r="C80" s="64" t="str">
        <f t="shared" si="26"/>
        <v>N/A</v>
      </c>
      <c r="D80" s="64" t="str">
        <f t="shared" si="27"/>
        <v>N/A</v>
      </c>
      <c r="E80" s="24" t="s">
        <v>129</v>
      </c>
    </row>
    <row r="81" spans="1:5">
      <c r="A81" s="18" t="s">
        <v>11</v>
      </c>
      <c r="B81" s="64">
        <f t="shared" si="28"/>
        <v>1</v>
      </c>
      <c r="C81" s="64">
        <f t="shared" si="26"/>
        <v>1</v>
      </c>
      <c r="D81" s="64">
        <f t="shared" si="27"/>
        <v>1</v>
      </c>
      <c r="E81" s="24">
        <f>SUM(B81:C81)+2*SUM(D81)</f>
        <v>4</v>
      </c>
    </row>
  </sheetData>
  <mergeCells count="15">
    <mergeCell ref="M22:N22"/>
    <mergeCell ref="M23:N23"/>
    <mergeCell ref="B68:C68"/>
    <mergeCell ref="O3:R3"/>
    <mergeCell ref="H3:M3"/>
    <mergeCell ref="A3:F3"/>
    <mergeCell ref="B38:F38"/>
    <mergeCell ref="B53:D53"/>
    <mergeCell ref="E53:F53"/>
    <mergeCell ref="B7:D7"/>
    <mergeCell ref="E7:G7"/>
    <mergeCell ref="E23:F23"/>
    <mergeCell ref="B22:I22"/>
    <mergeCell ref="H23:I23"/>
    <mergeCell ref="J22:L22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81"/>
  <sheetViews>
    <sheetView topLeftCell="A7" zoomScale="70" zoomScaleNormal="70" workbookViewId="0">
      <selection activeCell="F24" sqref="F24:F36"/>
    </sheetView>
  </sheetViews>
  <sheetFormatPr defaultRowHeight="15"/>
  <cols>
    <col min="1" max="1" width="17.125" style="2" customWidth="1"/>
    <col min="2" max="7" width="9" style="2"/>
    <col min="8" max="8" width="12.625" style="2" bestFit="1" customWidth="1"/>
    <col min="9" max="16384" width="9" style="2"/>
  </cols>
  <sheetData>
    <row r="1" spans="1:18" ht="15.75" customHeight="1">
      <c r="A1" s="25" t="s">
        <v>113</v>
      </c>
      <c r="B1" s="26" t="s">
        <v>112</v>
      </c>
      <c r="C1" s="1"/>
      <c r="D1" s="1"/>
      <c r="E1" s="1"/>
      <c r="F1" s="1"/>
      <c r="G1" s="1"/>
      <c r="H1" s="1"/>
      <c r="I1" s="1"/>
      <c r="J1" s="1"/>
      <c r="K1" s="1"/>
    </row>
    <row r="2" spans="1:18" ht="15" customHeight="1">
      <c r="A2" s="56"/>
      <c r="B2" s="57"/>
      <c r="C2" s="1"/>
      <c r="D2" s="1"/>
      <c r="E2" s="1"/>
      <c r="F2" s="1"/>
      <c r="G2" s="1"/>
      <c r="H2" s="1"/>
      <c r="I2" s="1"/>
      <c r="J2" s="1"/>
      <c r="K2" s="1"/>
    </row>
    <row r="3" spans="1:18" ht="45" customHeight="1">
      <c r="A3" s="82" t="s">
        <v>109</v>
      </c>
      <c r="B3" s="83"/>
      <c r="C3" s="83"/>
      <c r="D3" s="83"/>
      <c r="E3" s="83"/>
      <c r="F3" s="84"/>
      <c r="H3" s="82" t="s">
        <v>110</v>
      </c>
      <c r="I3" s="83"/>
      <c r="J3" s="83"/>
      <c r="K3" s="83"/>
      <c r="L3" s="83"/>
      <c r="M3" s="84"/>
      <c r="O3" s="89" t="s">
        <v>108</v>
      </c>
      <c r="P3" s="90"/>
      <c r="Q3" s="90"/>
      <c r="R3" s="91"/>
    </row>
    <row r="4" spans="1:18" ht="39.950000000000003" customHeight="1">
      <c r="A4" s="3" t="s">
        <v>27</v>
      </c>
      <c r="B4" s="3">
        <v>3</v>
      </c>
      <c r="C4" s="35" t="s">
        <v>51</v>
      </c>
      <c r="D4" s="37">
        <v>8</v>
      </c>
      <c r="E4" s="35" t="s">
        <v>65</v>
      </c>
      <c r="F4" s="66">
        <v>7</v>
      </c>
      <c r="H4" s="3" t="s">
        <v>27</v>
      </c>
      <c r="I4" s="3">
        <v>1</v>
      </c>
      <c r="J4" s="35" t="s">
        <v>51</v>
      </c>
      <c r="K4" s="37">
        <f>$D$4/$R$5</f>
        <v>4</v>
      </c>
      <c r="L4" s="35" t="s">
        <v>65</v>
      </c>
      <c r="M4" s="66">
        <v>3</v>
      </c>
      <c r="O4" s="3" t="s">
        <v>28</v>
      </c>
      <c r="P4" s="3">
        <v>12</v>
      </c>
      <c r="Q4" s="3" t="s">
        <v>29</v>
      </c>
      <c r="R4" s="3">
        <v>8</v>
      </c>
    </row>
    <row r="5" spans="1:18" ht="39.950000000000003" customHeight="1">
      <c r="A5" s="3" t="s">
        <v>30</v>
      </c>
      <c r="B5" s="3">
        <v>4</v>
      </c>
      <c r="C5" s="35" t="s">
        <v>52</v>
      </c>
      <c r="D5" s="37">
        <v>4</v>
      </c>
      <c r="E5" s="35" t="s">
        <v>66</v>
      </c>
      <c r="F5" s="66">
        <v>6</v>
      </c>
      <c r="H5" s="3" t="s">
        <v>30</v>
      </c>
      <c r="I5" s="3">
        <v>2</v>
      </c>
      <c r="J5" s="35" t="s">
        <v>52</v>
      </c>
      <c r="K5" s="37">
        <f>$D$5/$R$5</f>
        <v>2</v>
      </c>
      <c r="L5" s="35" t="s">
        <v>66</v>
      </c>
      <c r="M5" s="66">
        <v>4</v>
      </c>
      <c r="O5" s="3" t="s">
        <v>31</v>
      </c>
      <c r="P5" s="3">
        <v>8</v>
      </c>
      <c r="Q5" s="3" t="s">
        <v>63</v>
      </c>
      <c r="R5" s="3">
        <v>2</v>
      </c>
    </row>
    <row r="6" spans="1:18">
      <c r="A6" s="20"/>
      <c r="B6" s="20"/>
      <c r="C6" s="54"/>
      <c r="D6" s="55"/>
      <c r="E6" s="54"/>
      <c r="F6" s="15"/>
      <c r="H6" s="20"/>
      <c r="I6" s="20"/>
      <c r="J6" s="54"/>
      <c r="K6" s="55"/>
      <c r="L6" s="54"/>
      <c r="M6" s="15"/>
      <c r="O6" s="21"/>
      <c r="P6" s="20"/>
      <c r="Q6" s="20"/>
      <c r="R6" s="20"/>
    </row>
    <row r="7" spans="1:18" ht="15.75">
      <c r="A7" s="10"/>
      <c r="B7" s="81" t="s">
        <v>56</v>
      </c>
      <c r="C7" s="81"/>
      <c r="D7" s="81"/>
      <c r="E7" s="81" t="s">
        <v>57</v>
      </c>
      <c r="F7" s="81"/>
      <c r="G7" s="81"/>
    </row>
    <row r="8" spans="1:18" ht="45">
      <c r="A8" s="16" t="s">
        <v>24</v>
      </c>
      <c r="B8" s="16" t="s">
        <v>25</v>
      </c>
      <c r="C8" s="16" t="s">
        <v>26</v>
      </c>
      <c r="D8" s="17" t="s">
        <v>59</v>
      </c>
      <c r="E8" s="16" t="s">
        <v>25</v>
      </c>
      <c r="F8" s="16" t="s">
        <v>26</v>
      </c>
      <c r="G8" s="17" t="s">
        <v>59</v>
      </c>
    </row>
    <row r="9" spans="1:18">
      <c r="A9" s="18" t="s">
        <v>0</v>
      </c>
      <c r="B9" s="66">
        <v>64</v>
      </c>
      <c r="C9" s="66">
        <v>64</v>
      </c>
      <c r="D9" s="66">
        <f t="shared" ref="D9:D20" si="0">(B9/$D$4)*(C9/$D$5)</f>
        <v>128</v>
      </c>
      <c r="E9" s="66">
        <f t="shared" ref="E9:F20" si="1">B9/$R$5</f>
        <v>32</v>
      </c>
      <c r="F9" s="66">
        <f t="shared" si="1"/>
        <v>32</v>
      </c>
      <c r="G9" s="66">
        <f t="shared" ref="G9:G20" si="2">(E9/$K$4)*(F9/$K$5)</f>
        <v>128</v>
      </c>
    </row>
    <row r="10" spans="1:18">
      <c r="A10" s="18" t="s">
        <v>1</v>
      </c>
      <c r="B10" s="66">
        <v>64</v>
      </c>
      <c r="C10" s="66">
        <v>32</v>
      </c>
      <c r="D10" s="66">
        <f t="shared" si="0"/>
        <v>64</v>
      </c>
      <c r="E10" s="66">
        <f t="shared" si="1"/>
        <v>32</v>
      </c>
      <c r="F10" s="66">
        <f t="shared" si="1"/>
        <v>16</v>
      </c>
      <c r="G10" s="66">
        <f t="shared" si="2"/>
        <v>64</v>
      </c>
    </row>
    <row r="11" spans="1:18">
      <c r="A11" s="18" t="s">
        <v>2</v>
      </c>
      <c r="B11" s="66">
        <v>32</v>
      </c>
      <c r="C11" s="66">
        <v>64</v>
      </c>
      <c r="D11" s="66">
        <f t="shared" si="0"/>
        <v>64</v>
      </c>
      <c r="E11" s="66">
        <f t="shared" si="1"/>
        <v>16</v>
      </c>
      <c r="F11" s="66">
        <f t="shared" si="1"/>
        <v>32</v>
      </c>
      <c r="G11" s="66">
        <f t="shared" si="2"/>
        <v>64</v>
      </c>
    </row>
    <row r="12" spans="1:18">
      <c r="A12" s="18" t="s">
        <v>3</v>
      </c>
      <c r="B12" s="66">
        <v>32</v>
      </c>
      <c r="C12" s="66">
        <v>32</v>
      </c>
      <c r="D12" s="66">
        <f t="shared" si="0"/>
        <v>32</v>
      </c>
      <c r="E12" s="66">
        <f t="shared" si="1"/>
        <v>16</v>
      </c>
      <c r="F12" s="66">
        <f t="shared" si="1"/>
        <v>16</v>
      </c>
      <c r="G12" s="66">
        <f t="shared" si="2"/>
        <v>32</v>
      </c>
    </row>
    <row r="13" spans="1:18">
      <c r="A13" s="18" t="s">
        <v>4</v>
      </c>
      <c r="B13" s="66">
        <v>32</v>
      </c>
      <c r="C13" s="66">
        <v>16</v>
      </c>
      <c r="D13" s="66">
        <f t="shared" si="0"/>
        <v>16</v>
      </c>
      <c r="E13" s="66">
        <f t="shared" si="1"/>
        <v>16</v>
      </c>
      <c r="F13" s="66">
        <f t="shared" si="1"/>
        <v>8</v>
      </c>
      <c r="G13" s="66">
        <f t="shared" si="2"/>
        <v>16</v>
      </c>
    </row>
    <row r="14" spans="1:18">
      <c r="A14" s="18" t="s">
        <v>5</v>
      </c>
      <c r="B14" s="66">
        <v>16</v>
      </c>
      <c r="C14" s="66">
        <v>32</v>
      </c>
      <c r="D14" s="66">
        <f t="shared" si="0"/>
        <v>16</v>
      </c>
      <c r="E14" s="66">
        <f t="shared" si="1"/>
        <v>8</v>
      </c>
      <c r="F14" s="66">
        <f t="shared" si="1"/>
        <v>16</v>
      </c>
      <c r="G14" s="66">
        <f t="shared" si="2"/>
        <v>16</v>
      </c>
    </row>
    <row r="15" spans="1:18">
      <c r="A15" s="18" t="s">
        <v>6</v>
      </c>
      <c r="B15" s="66">
        <v>16</v>
      </c>
      <c r="C15" s="66">
        <v>16</v>
      </c>
      <c r="D15" s="66">
        <f t="shared" si="0"/>
        <v>8</v>
      </c>
      <c r="E15" s="66">
        <f t="shared" si="1"/>
        <v>8</v>
      </c>
      <c r="F15" s="66">
        <f t="shared" si="1"/>
        <v>8</v>
      </c>
      <c r="G15" s="66">
        <f t="shared" si="2"/>
        <v>8</v>
      </c>
    </row>
    <row r="16" spans="1:18">
      <c r="A16" s="18" t="s">
        <v>7</v>
      </c>
      <c r="B16" s="66">
        <v>16</v>
      </c>
      <c r="C16" s="66">
        <v>8</v>
      </c>
      <c r="D16" s="66">
        <f t="shared" si="0"/>
        <v>4</v>
      </c>
      <c r="E16" s="66">
        <f t="shared" si="1"/>
        <v>8</v>
      </c>
      <c r="F16" s="66">
        <f t="shared" si="1"/>
        <v>4</v>
      </c>
      <c r="G16" s="66">
        <f t="shared" si="2"/>
        <v>4</v>
      </c>
    </row>
    <row r="17" spans="1:14">
      <c r="A17" s="18" t="s">
        <v>8</v>
      </c>
      <c r="B17" s="66">
        <v>8</v>
      </c>
      <c r="C17" s="66">
        <v>16</v>
      </c>
      <c r="D17" s="66">
        <f t="shared" si="0"/>
        <v>4</v>
      </c>
      <c r="E17" s="66">
        <f t="shared" si="1"/>
        <v>4</v>
      </c>
      <c r="F17" s="66">
        <f t="shared" si="1"/>
        <v>8</v>
      </c>
      <c r="G17" s="66">
        <f t="shared" si="2"/>
        <v>4</v>
      </c>
    </row>
    <row r="18" spans="1:14">
      <c r="A18" s="18" t="s">
        <v>9</v>
      </c>
      <c r="B18" s="66">
        <v>8</v>
      </c>
      <c r="C18" s="66">
        <v>8</v>
      </c>
      <c r="D18" s="66">
        <f t="shared" si="0"/>
        <v>2</v>
      </c>
      <c r="E18" s="66">
        <f t="shared" si="1"/>
        <v>4</v>
      </c>
      <c r="F18" s="66">
        <f t="shared" si="1"/>
        <v>4</v>
      </c>
      <c r="G18" s="66">
        <f t="shared" si="2"/>
        <v>2</v>
      </c>
    </row>
    <row r="19" spans="1:14">
      <c r="A19" s="18" t="s">
        <v>10</v>
      </c>
      <c r="B19" s="66">
        <v>8</v>
      </c>
      <c r="C19" s="66">
        <v>4</v>
      </c>
      <c r="D19" s="66">
        <f t="shared" si="0"/>
        <v>1</v>
      </c>
      <c r="E19" s="66">
        <f t="shared" si="1"/>
        <v>4</v>
      </c>
      <c r="F19" s="66">
        <f t="shared" si="1"/>
        <v>2</v>
      </c>
      <c r="G19" s="66">
        <f t="shared" si="2"/>
        <v>1</v>
      </c>
    </row>
    <row r="20" spans="1:14">
      <c r="A20" s="18" t="s">
        <v>11</v>
      </c>
      <c r="B20" s="66">
        <v>4</v>
      </c>
      <c r="C20" s="66">
        <v>8</v>
      </c>
      <c r="D20" s="66">
        <f t="shared" si="0"/>
        <v>1</v>
      </c>
      <c r="E20" s="66">
        <f t="shared" si="1"/>
        <v>2</v>
      </c>
      <c r="F20" s="66">
        <f t="shared" si="1"/>
        <v>4</v>
      </c>
      <c r="G20" s="66">
        <f t="shared" si="2"/>
        <v>1</v>
      </c>
    </row>
    <row r="21" spans="1:14" ht="15.75">
      <c r="A21" s="7"/>
      <c r="B21" s="8"/>
      <c r="C21" s="6"/>
      <c r="D21" s="6"/>
      <c r="E21" s="6"/>
      <c r="F21" s="6"/>
      <c r="G21" s="6"/>
    </row>
    <row r="22" spans="1:14" ht="15.75">
      <c r="A22" s="9" t="s">
        <v>48</v>
      </c>
      <c r="B22" s="76" t="s">
        <v>68</v>
      </c>
      <c r="C22" s="80"/>
      <c r="D22" s="80"/>
      <c r="E22" s="80"/>
      <c r="F22" s="80"/>
      <c r="G22" s="80"/>
      <c r="H22" s="80"/>
      <c r="I22" s="77"/>
      <c r="J22" s="76" t="s">
        <v>57</v>
      </c>
      <c r="K22" s="80"/>
      <c r="L22" s="77"/>
      <c r="M22" s="10"/>
      <c r="N22" s="10"/>
    </row>
    <row r="23" spans="1:14">
      <c r="A23" s="10"/>
      <c r="B23" s="11" t="s">
        <v>16</v>
      </c>
      <c r="C23" s="68" t="s">
        <v>13</v>
      </c>
      <c r="D23" s="68" t="s">
        <v>17</v>
      </c>
      <c r="E23" s="92" t="s">
        <v>132</v>
      </c>
      <c r="F23" s="93"/>
      <c r="G23" s="11" t="s">
        <v>17</v>
      </c>
      <c r="H23" s="85" t="s">
        <v>34</v>
      </c>
      <c r="I23" s="86"/>
      <c r="J23" s="11" t="s">
        <v>17</v>
      </c>
      <c r="K23" s="11" t="s">
        <v>34</v>
      </c>
      <c r="L23" s="11"/>
      <c r="M23" s="70" t="s">
        <v>12</v>
      </c>
      <c r="N23" s="11"/>
    </row>
    <row r="24" spans="1:14">
      <c r="A24" s="23" t="s">
        <v>24</v>
      </c>
      <c r="B24" s="70" t="s">
        <v>32</v>
      </c>
      <c r="C24" s="69" t="s">
        <v>126</v>
      </c>
      <c r="D24" s="69" t="s">
        <v>131</v>
      </c>
      <c r="E24" s="69" t="s">
        <v>127</v>
      </c>
      <c r="F24" s="69"/>
      <c r="G24" s="70" t="s">
        <v>32</v>
      </c>
      <c r="H24" s="70" t="s">
        <v>35</v>
      </c>
      <c r="I24" s="70" t="s">
        <v>36</v>
      </c>
      <c r="J24" s="70" t="s">
        <v>32</v>
      </c>
      <c r="K24" s="70" t="s">
        <v>35</v>
      </c>
      <c r="L24" s="70" t="s">
        <v>36</v>
      </c>
      <c r="M24" s="70" t="s">
        <v>121</v>
      </c>
      <c r="N24" s="70" t="s">
        <v>36</v>
      </c>
    </row>
    <row r="25" spans="1:14">
      <c r="A25" s="18" t="s">
        <v>0</v>
      </c>
      <c r="B25" s="66">
        <v>1</v>
      </c>
      <c r="C25" s="69">
        <f>3*D9</f>
        <v>384</v>
      </c>
      <c r="D25" s="69">
        <f>1*D9</f>
        <v>128</v>
      </c>
      <c r="E25" s="69">
        <f>2*D9/2</f>
        <v>128</v>
      </c>
      <c r="F25" s="69"/>
      <c r="G25" s="13">
        <f t="shared" ref="G25:G35" si="3">1*D9</f>
        <v>128</v>
      </c>
      <c r="H25" s="66">
        <f t="shared" ref="H25:H35" si="4">$F$4*$D$4*$D$5*D9</f>
        <v>28672</v>
      </c>
      <c r="I25" s="66">
        <f t="shared" ref="I25:I35" si="5">$F$5*$D$4*$D$5*D9</f>
        <v>24576</v>
      </c>
      <c r="J25" s="13">
        <f t="shared" ref="J25:J35" si="6">1*G9</f>
        <v>128</v>
      </c>
      <c r="K25" s="66">
        <f t="shared" ref="K25:K35" si="7">$M$4*$K$4*$K$5*G9</f>
        <v>3072</v>
      </c>
      <c r="L25" s="66">
        <f t="shared" ref="L25:L35" si="8">$M$5*$K$4*$K$5*G9</f>
        <v>4096</v>
      </c>
      <c r="M25" s="24">
        <f t="shared" ref="M25:M35" si="9">SUM(B25:H25)+2*SUM(J25:K25)</f>
        <v>35841</v>
      </c>
      <c r="N25" s="24">
        <f>SUM(I25,2*L25)</f>
        <v>32768</v>
      </c>
    </row>
    <row r="26" spans="1:14">
      <c r="A26" s="18" t="s">
        <v>1</v>
      </c>
      <c r="B26" s="66">
        <v>1</v>
      </c>
      <c r="C26" s="69">
        <f t="shared" ref="C26:C35" si="10">3*D10</f>
        <v>192</v>
      </c>
      <c r="D26" s="69">
        <f t="shared" ref="D26:D35" si="11">1*D10</f>
        <v>64</v>
      </c>
      <c r="E26" s="69">
        <f t="shared" ref="E26:E34" si="12">2*D10/2</f>
        <v>64</v>
      </c>
      <c r="F26" s="69"/>
      <c r="G26" s="13">
        <f t="shared" si="3"/>
        <v>64</v>
      </c>
      <c r="H26" s="66">
        <f t="shared" si="4"/>
        <v>14336</v>
      </c>
      <c r="I26" s="66">
        <f t="shared" si="5"/>
        <v>12288</v>
      </c>
      <c r="J26" s="13">
        <f t="shared" si="6"/>
        <v>64</v>
      </c>
      <c r="K26" s="66">
        <f t="shared" si="7"/>
        <v>1536</v>
      </c>
      <c r="L26" s="66">
        <f t="shared" si="8"/>
        <v>2048</v>
      </c>
      <c r="M26" s="24">
        <f t="shared" si="9"/>
        <v>17921</v>
      </c>
      <c r="N26" s="24">
        <f t="shared" ref="N26:N35" si="13">SUM(I26,2*L26)</f>
        <v>16384</v>
      </c>
    </row>
    <row r="27" spans="1:14">
      <c r="A27" s="18" t="s">
        <v>2</v>
      </c>
      <c r="B27" s="66">
        <v>1</v>
      </c>
      <c r="C27" s="69">
        <f t="shared" si="10"/>
        <v>192</v>
      </c>
      <c r="D27" s="69">
        <f t="shared" si="11"/>
        <v>64</v>
      </c>
      <c r="E27" s="69">
        <f t="shared" si="12"/>
        <v>64</v>
      </c>
      <c r="F27" s="69"/>
      <c r="G27" s="13">
        <f t="shared" si="3"/>
        <v>64</v>
      </c>
      <c r="H27" s="66">
        <f t="shared" si="4"/>
        <v>14336</v>
      </c>
      <c r="I27" s="66">
        <f t="shared" si="5"/>
        <v>12288</v>
      </c>
      <c r="J27" s="13">
        <f t="shared" si="6"/>
        <v>64</v>
      </c>
      <c r="K27" s="66">
        <f t="shared" si="7"/>
        <v>1536</v>
      </c>
      <c r="L27" s="66">
        <f t="shared" si="8"/>
        <v>2048</v>
      </c>
      <c r="M27" s="24">
        <f t="shared" si="9"/>
        <v>17921</v>
      </c>
      <c r="N27" s="24">
        <f t="shared" si="13"/>
        <v>16384</v>
      </c>
    </row>
    <row r="28" spans="1:14">
      <c r="A28" s="18" t="s">
        <v>3</v>
      </c>
      <c r="B28" s="66">
        <v>1</v>
      </c>
      <c r="C28" s="69">
        <f t="shared" si="10"/>
        <v>96</v>
      </c>
      <c r="D28" s="69">
        <f t="shared" si="11"/>
        <v>32</v>
      </c>
      <c r="E28" s="69">
        <f t="shared" si="12"/>
        <v>32</v>
      </c>
      <c r="F28" s="69"/>
      <c r="G28" s="13">
        <f t="shared" si="3"/>
        <v>32</v>
      </c>
      <c r="H28" s="66">
        <f t="shared" si="4"/>
        <v>7168</v>
      </c>
      <c r="I28" s="66">
        <f t="shared" si="5"/>
        <v>6144</v>
      </c>
      <c r="J28" s="13">
        <f t="shared" si="6"/>
        <v>32</v>
      </c>
      <c r="K28" s="66">
        <f t="shared" si="7"/>
        <v>768</v>
      </c>
      <c r="L28" s="66">
        <f t="shared" si="8"/>
        <v>1024</v>
      </c>
      <c r="M28" s="24">
        <f t="shared" si="9"/>
        <v>8961</v>
      </c>
      <c r="N28" s="24">
        <f t="shared" si="13"/>
        <v>8192</v>
      </c>
    </row>
    <row r="29" spans="1:14">
      <c r="A29" s="18" t="s">
        <v>4</v>
      </c>
      <c r="B29" s="66">
        <v>1</v>
      </c>
      <c r="C29" s="69">
        <f t="shared" si="10"/>
        <v>48</v>
      </c>
      <c r="D29" s="69">
        <f t="shared" si="11"/>
        <v>16</v>
      </c>
      <c r="E29" s="69">
        <f t="shared" si="12"/>
        <v>16</v>
      </c>
      <c r="F29" s="69"/>
      <c r="G29" s="13">
        <f t="shared" si="3"/>
        <v>16</v>
      </c>
      <c r="H29" s="66">
        <f t="shared" si="4"/>
        <v>3584</v>
      </c>
      <c r="I29" s="66">
        <f t="shared" si="5"/>
        <v>3072</v>
      </c>
      <c r="J29" s="13">
        <f t="shared" si="6"/>
        <v>16</v>
      </c>
      <c r="K29" s="66">
        <f t="shared" si="7"/>
        <v>384</v>
      </c>
      <c r="L29" s="66">
        <f t="shared" si="8"/>
        <v>512</v>
      </c>
      <c r="M29" s="24">
        <f t="shared" si="9"/>
        <v>4481</v>
      </c>
      <c r="N29" s="24">
        <f t="shared" si="13"/>
        <v>4096</v>
      </c>
    </row>
    <row r="30" spans="1:14">
      <c r="A30" s="18" t="s">
        <v>5</v>
      </c>
      <c r="B30" s="66">
        <v>1</v>
      </c>
      <c r="C30" s="69">
        <f t="shared" si="10"/>
        <v>48</v>
      </c>
      <c r="D30" s="69">
        <f t="shared" si="11"/>
        <v>16</v>
      </c>
      <c r="E30" s="69">
        <f t="shared" si="12"/>
        <v>16</v>
      </c>
      <c r="F30" s="69"/>
      <c r="G30" s="13">
        <f t="shared" si="3"/>
        <v>16</v>
      </c>
      <c r="H30" s="66">
        <f t="shared" si="4"/>
        <v>3584</v>
      </c>
      <c r="I30" s="66">
        <f t="shared" si="5"/>
        <v>3072</v>
      </c>
      <c r="J30" s="13">
        <f t="shared" si="6"/>
        <v>16</v>
      </c>
      <c r="K30" s="66">
        <f t="shared" si="7"/>
        <v>384</v>
      </c>
      <c r="L30" s="66">
        <f t="shared" si="8"/>
        <v>512</v>
      </c>
      <c r="M30" s="24">
        <f t="shared" si="9"/>
        <v>4481</v>
      </c>
      <c r="N30" s="24">
        <f t="shared" si="13"/>
        <v>4096</v>
      </c>
    </row>
    <row r="31" spans="1:14">
      <c r="A31" s="18" t="s">
        <v>6</v>
      </c>
      <c r="B31" s="66">
        <v>1</v>
      </c>
      <c r="C31" s="69">
        <f t="shared" si="10"/>
        <v>24</v>
      </c>
      <c r="D31" s="69">
        <f t="shared" si="11"/>
        <v>8</v>
      </c>
      <c r="E31" s="69">
        <f t="shared" si="12"/>
        <v>8</v>
      </c>
      <c r="F31" s="69"/>
      <c r="G31" s="13">
        <f t="shared" si="3"/>
        <v>8</v>
      </c>
      <c r="H31" s="66">
        <f t="shared" si="4"/>
        <v>1792</v>
      </c>
      <c r="I31" s="66">
        <f t="shared" si="5"/>
        <v>1536</v>
      </c>
      <c r="J31" s="13">
        <f t="shared" si="6"/>
        <v>8</v>
      </c>
      <c r="K31" s="66">
        <f t="shared" si="7"/>
        <v>192</v>
      </c>
      <c r="L31" s="66">
        <f t="shared" si="8"/>
        <v>256</v>
      </c>
      <c r="M31" s="24">
        <f t="shared" si="9"/>
        <v>2241</v>
      </c>
      <c r="N31" s="24">
        <f t="shared" si="13"/>
        <v>2048</v>
      </c>
    </row>
    <row r="32" spans="1:14">
      <c r="A32" s="18" t="s">
        <v>7</v>
      </c>
      <c r="B32" s="66">
        <v>1</v>
      </c>
      <c r="C32" s="69">
        <f t="shared" si="10"/>
        <v>12</v>
      </c>
      <c r="D32" s="69">
        <f t="shared" si="11"/>
        <v>4</v>
      </c>
      <c r="E32" s="69">
        <f t="shared" si="12"/>
        <v>4</v>
      </c>
      <c r="F32" s="69"/>
      <c r="G32" s="13">
        <f t="shared" si="3"/>
        <v>4</v>
      </c>
      <c r="H32" s="66">
        <f t="shared" si="4"/>
        <v>896</v>
      </c>
      <c r="I32" s="66">
        <f t="shared" si="5"/>
        <v>768</v>
      </c>
      <c r="J32" s="13">
        <f t="shared" si="6"/>
        <v>4</v>
      </c>
      <c r="K32" s="66">
        <f t="shared" si="7"/>
        <v>96</v>
      </c>
      <c r="L32" s="66">
        <f t="shared" si="8"/>
        <v>128</v>
      </c>
      <c r="M32" s="24">
        <f t="shared" si="9"/>
        <v>1121</v>
      </c>
      <c r="N32" s="24">
        <f t="shared" si="13"/>
        <v>1024</v>
      </c>
    </row>
    <row r="33" spans="1:14">
      <c r="A33" s="18" t="s">
        <v>8</v>
      </c>
      <c r="B33" s="66">
        <v>1</v>
      </c>
      <c r="C33" s="69">
        <f t="shared" si="10"/>
        <v>12</v>
      </c>
      <c r="D33" s="69">
        <f t="shared" si="11"/>
        <v>4</v>
      </c>
      <c r="E33" s="69">
        <f t="shared" si="12"/>
        <v>4</v>
      </c>
      <c r="F33" s="69"/>
      <c r="G33" s="13">
        <f t="shared" si="3"/>
        <v>4</v>
      </c>
      <c r="H33" s="66">
        <f t="shared" si="4"/>
        <v>896</v>
      </c>
      <c r="I33" s="66">
        <f t="shared" si="5"/>
        <v>768</v>
      </c>
      <c r="J33" s="13">
        <f t="shared" si="6"/>
        <v>4</v>
      </c>
      <c r="K33" s="66">
        <f t="shared" si="7"/>
        <v>96</v>
      </c>
      <c r="L33" s="66">
        <f t="shared" si="8"/>
        <v>128</v>
      </c>
      <c r="M33" s="24">
        <f t="shared" si="9"/>
        <v>1121</v>
      </c>
      <c r="N33" s="24">
        <f t="shared" si="13"/>
        <v>1024</v>
      </c>
    </row>
    <row r="34" spans="1:14">
      <c r="A34" s="18" t="s">
        <v>9</v>
      </c>
      <c r="B34" s="66">
        <v>1</v>
      </c>
      <c r="C34" s="69">
        <f t="shared" si="10"/>
        <v>6</v>
      </c>
      <c r="D34" s="69">
        <f t="shared" si="11"/>
        <v>2</v>
      </c>
      <c r="E34" s="69">
        <f t="shared" si="12"/>
        <v>2</v>
      </c>
      <c r="F34" s="69"/>
      <c r="G34" s="13">
        <f t="shared" si="3"/>
        <v>2</v>
      </c>
      <c r="H34" s="66">
        <f t="shared" si="4"/>
        <v>448</v>
      </c>
      <c r="I34" s="66">
        <f t="shared" si="5"/>
        <v>384</v>
      </c>
      <c r="J34" s="13">
        <f t="shared" si="6"/>
        <v>2</v>
      </c>
      <c r="K34" s="66">
        <f t="shared" si="7"/>
        <v>48</v>
      </c>
      <c r="L34" s="66">
        <f t="shared" si="8"/>
        <v>64</v>
      </c>
      <c r="M34" s="24">
        <f t="shared" si="9"/>
        <v>561</v>
      </c>
      <c r="N34" s="24">
        <f t="shared" si="13"/>
        <v>512</v>
      </c>
    </row>
    <row r="35" spans="1:14">
      <c r="A35" s="18" t="s">
        <v>10</v>
      </c>
      <c r="B35" s="66">
        <v>1</v>
      </c>
      <c r="C35" s="69">
        <f t="shared" si="10"/>
        <v>3</v>
      </c>
      <c r="D35" s="69">
        <f t="shared" si="11"/>
        <v>1</v>
      </c>
      <c r="E35" s="69">
        <v>0</v>
      </c>
      <c r="F35" s="69"/>
      <c r="G35" s="13">
        <f t="shared" si="3"/>
        <v>1</v>
      </c>
      <c r="H35" s="66">
        <f t="shared" si="4"/>
        <v>224</v>
      </c>
      <c r="I35" s="66">
        <f t="shared" si="5"/>
        <v>192</v>
      </c>
      <c r="J35" s="13">
        <f t="shared" si="6"/>
        <v>1</v>
      </c>
      <c r="K35" s="66">
        <f t="shared" si="7"/>
        <v>24</v>
      </c>
      <c r="L35" s="66">
        <f t="shared" si="8"/>
        <v>32</v>
      </c>
      <c r="M35" s="24">
        <f t="shared" si="9"/>
        <v>280</v>
      </c>
      <c r="N35" s="24">
        <f t="shared" si="13"/>
        <v>256</v>
      </c>
    </row>
    <row r="36" spans="1:14">
      <c r="A36" s="18" t="s">
        <v>11</v>
      </c>
      <c r="B36" s="66" t="s">
        <v>129</v>
      </c>
      <c r="C36" s="69" t="s">
        <v>129</v>
      </c>
      <c r="D36" s="69" t="s">
        <v>129</v>
      </c>
      <c r="E36" s="69" t="s">
        <v>129</v>
      </c>
      <c r="F36" s="69"/>
      <c r="G36" s="13" t="s">
        <v>129</v>
      </c>
      <c r="H36" s="66" t="s">
        <v>129</v>
      </c>
      <c r="I36" s="66" t="s">
        <v>129</v>
      </c>
      <c r="J36" s="13" t="s">
        <v>129</v>
      </c>
      <c r="K36" s="66" t="s">
        <v>129</v>
      </c>
      <c r="L36" s="66" t="s">
        <v>129</v>
      </c>
      <c r="M36" s="24" t="s">
        <v>129</v>
      </c>
      <c r="N36" s="24" t="s">
        <v>129</v>
      </c>
    </row>
    <row r="38" spans="1:14" ht="15.75">
      <c r="A38" s="9" t="s">
        <v>41</v>
      </c>
      <c r="B38" s="81" t="s">
        <v>67</v>
      </c>
      <c r="C38" s="81"/>
      <c r="D38" s="81"/>
      <c r="E38" s="81"/>
      <c r="F38" s="81"/>
      <c r="G38" s="10"/>
    </row>
    <row r="39" spans="1:14">
      <c r="A39" s="23" t="s">
        <v>24</v>
      </c>
      <c r="B39" s="11" t="s">
        <v>21</v>
      </c>
      <c r="C39" s="68" t="s">
        <v>133</v>
      </c>
      <c r="D39" s="68"/>
      <c r="E39" s="11" t="s">
        <v>19</v>
      </c>
      <c r="F39" s="11" t="s">
        <v>23</v>
      </c>
      <c r="G39" s="70" t="s">
        <v>12</v>
      </c>
    </row>
    <row r="40" spans="1:14">
      <c r="A40" s="18" t="s">
        <v>0</v>
      </c>
      <c r="B40" s="66">
        <f t="shared" ref="B40:B50" si="14">B9*C9*$P$5</f>
        <v>32768</v>
      </c>
      <c r="C40" s="69">
        <f>1*P$4</f>
        <v>12</v>
      </c>
      <c r="D40" s="69"/>
      <c r="E40" s="13">
        <f t="shared" ref="E40:E50" si="15">($B$4+$D$4+$B$5)*$D$5*$R$4</f>
        <v>480</v>
      </c>
      <c r="F40" s="66">
        <f t="shared" ref="F40:F50" si="16">B9*C9*$R$4</f>
        <v>32768</v>
      </c>
      <c r="G40" s="24">
        <f>SUM(B40:F40)</f>
        <v>66028</v>
      </c>
    </row>
    <row r="41" spans="1:14">
      <c r="A41" s="18" t="s">
        <v>1</v>
      </c>
      <c r="B41" s="66">
        <f t="shared" si="14"/>
        <v>16384</v>
      </c>
      <c r="C41" s="69">
        <f t="shared" ref="C41:C50" si="17">1*P$4</f>
        <v>12</v>
      </c>
      <c r="D41" s="69"/>
      <c r="E41" s="13">
        <f t="shared" si="15"/>
        <v>480</v>
      </c>
      <c r="F41" s="66">
        <f t="shared" si="16"/>
        <v>16384</v>
      </c>
      <c r="G41" s="24">
        <f t="shared" ref="G41:G50" si="18">SUM(B41:F41)</f>
        <v>33260</v>
      </c>
    </row>
    <row r="42" spans="1:14">
      <c r="A42" s="18" t="s">
        <v>2</v>
      </c>
      <c r="B42" s="66">
        <f t="shared" si="14"/>
        <v>16384</v>
      </c>
      <c r="C42" s="69">
        <f t="shared" si="17"/>
        <v>12</v>
      </c>
      <c r="D42" s="69"/>
      <c r="E42" s="13">
        <f t="shared" si="15"/>
        <v>480</v>
      </c>
      <c r="F42" s="66">
        <f t="shared" si="16"/>
        <v>16384</v>
      </c>
      <c r="G42" s="24">
        <f t="shared" si="18"/>
        <v>33260</v>
      </c>
    </row>
    <row r="43" spans="1:14">
      <c r="A43" s="18" t="s">
        <v>3</v>
      </c>
      <c r="B43" s="66">
        <f t="shared" si="14"/>
        <v>8192</v>
      </c>
      <c r="C43" s="69">
        <f t="shared" si="17"/>
        <v>12</v>
      </c>
      <c r="D43" s="69"/>
      <c r="E43" s="13">
        <f t="shared" si="15"/>
        <v>480</v>
      </c>
      <c r="F43" s="66">
        <f t="shared" si="16"/>
        <v>8192</v>
      </c>
      <c r="G43" s="24">
        <f t="shared" si="18"/>
        <v>16876</v>
      </c>
    </row>
    <row r="44" spans="1:14">
      <c r="A44" s="18" t="s">
        <v>4</v>
      </c>
      <c r="B44" s="66">
        <f t="shared" si="14"/>
        <v>4096</v>
      </c>
      <c r="C44" s="69">
        <f t="shared" si="17"/>
        <v>12</v>
      </c>
      <c r="D44" s="69"/>
      <c r="E44" s="13">
        <f t="shared" si="15"/>
        <v>480</v>
      </c>
      <c r="F44" s="66">
        <f t="shared" si="16"/>
        <v>4096</v>
      </c>
      <c r="G44" s="24">
        <f t="shared" si="18"/>
        <v>8684</v>
      </c>
    </row>
    <row r="45" spans="1:14">
      <c r="A45" s="18" t="s">
        <v>5</v>
      </c>
      <c r="B45" s="66">
        <f t="shared" si="14"/>
        <v>4096</v>
      </c>
      <c r="C45" s="69">
        <f t="shared" si="17"/>
        <v>12</v>
      </c>
      <c r="D45" s="69"/>
      <c r="E45" s="13">
        <f t="shared" si="15"/>
        <v>480</v>
      </c>
      <c r="F45" s="66">
        <f t="shared" si="16"/>
        <v>4096</v>
      </c>
      <c r="G45" s="24">
        <f t="shared" si="18"/>
        <v>8684</v>
      </c>
    </row>
    <row r="46" spans="1:14">
      <c r="A46" s="18" t="s">
        <v>6</v>
      </c>
      <c r="B46" s="66">
        <f t="shared" si="14"/>
        <v>2048</v>
      </c>
      <c r="C46" s="69">
        <f t="shared" si="17"/>
        <v>12</v>
      </c>
      <c r="D46" s="69"/>
      <c r="E46" s="13">
        <f t="shared" si="15"/>
        <v>480</v>
      </c>
      <c r="F46" s="66">
        <f t="shared" si="16"/>
        <v>2048</v>
      </c>
      <c r="G46" s="24">
        <f t="shared" si="18"/>
        <v>4588</v>
      </c>
    </row>
    <row r="47" spans="1:14">
      <c r="A47" s="18" t="s">
        <v>7</v>
      </c>
      <c r="B47" s="66">
        <f t="shared" si="14"/>
        <v>1024</v>
      </c>
      <c r="C47" s="69">
        <f t="shared" si="17"/>
        <v>12</v>
      </c>
      <c r="D47" s="69"/>
      <c r="E47" s="13">
        <f t="shared" si="15"/>
        <v>480</v>
      </c>
      <c r="F47" s="66">
        <f t="shared" si="16"/>
        <v>1024</v>
      </c>
      <c r="G47" s="24">
        <f t="shared" si="18"/>
        <v>2540</v>
      </c>
    </row>
    <row r="48" spans="1:14">
      <c r="A48" s="18" t="s">
        <v>8</v>
      </c>
      <c r="B48" s="66">
        <f t="shared" si="14"/>
        <v>1024</v>
      </c>
      <c r="C48" s="69">
        <f t="shared" si="17"/>
        <v>12</v>
      </c>
      <c r="D48" s="69"/>
      <c r="E48" s="13">
        <f t="shared" si="15"/>
        <v>480</v>
      </c>
      <c r="F48" s="66">
        <f t="shared" si="16"/>
        <v>1024</v>
      </c>
      <c r="G48" s="24">
        <f t="shared" si="18"/>
        <v>2540</v>
      </c>
    </row>
    <row r="49" spans="1:7">
      <c r="A49" s="18" t="s">
        <v>9</v>
      </c>
      <c r="B49" s="66">
        <f t="shared" si="14"/>
        <v>512</v>
      </c>
      <c r="C49" s="69">
        <f t="shared" si="17"/>
        <v>12</v>
      </c>
      <c r="D49" s="69"/>
      <c r="E49" s="13">
        <f t="shared" si="15"/>
        <v>480</v>
      </c>
      <c r="F49" s="66">
        <f t="shared" si="16"/>
        <v>512</v>
      </c>
      <c r="G49" s="24">
        <f t="shared" si="18"/>
        <v>1516</v>
      </c>
    </row>
    <row r="50" spans="1:7">
      <c r="A50" s="18" t="s">
        <v>10</v>
      </c>
      <c r="B50" s="66">
        <f t="shared" si="14"/>
        <v>256</v>
      </c>
      <c r="C50" s="69">
        <f t="shared" si="17"/>
        <v>12</v>
      </c>
      <c r="D50" s="69"/>
      <c r="E50" s="13">
        <f t="shared" si="15"/>
        <v>480</v>
      </c>
      <c r="F50" s="66">
        <f t="shared" si="16"/>
        <v>256</v>
      </c>
      <c r="G50" s="24">
        <f t="shared" si="18"/>
        <v>1004</v>
      </c>
    </row>
    <row r="51" spans="1:7">
      <c r="A51" s="18" t="s">
        <v>11</v>
      </c>
      <c r="B51" s="66" t="s">
        <v>129</v>
      </c>
      <c r="C51" s="69" t="s">
        <v>129</v>
      </c>
      <c r="D51" s="69" t="s">
        <v>129</v>
      </c>
      <c r="E51" s="13" t="s">
        <v>129</v>
      </c>
      <c r="F51" s="66" t="s">
        <v>129</v>
      </c>
      <c r="G51" s="24" t="s">
        <v>129</v>
      </c>
    </row>
    <row r="53" spans="1:7" ht="15.75">
      <c r="A53" s="9" t="s">
        <v>42</v>
      </c>
      <c r="B53" s="81" t="s">
        <v>56</v>
      </c>
      <c r="C53" s="81"/>
      <c r="D53" s="81"/>
      <c r="E53" s="81" t="s">
        <v>64</v>
      </c>
      <c r="F53" s="81"/>
      <c r="G53" s="10"/>
    </row>
    <row r="54" spans="1:7">
      <c r="A54" s="23" t="s">
        <v>24</v>
      </c>
      <c r="B54" s="11" t="s">
        <v>20</v>
      </c>
      <c r="C54" s="11" t="s">
        <v>43</v>
      </c>
      <c r="D54" s="11" t="s">
        <v>23</v>
      </c>
      <c r="E54" s="11" t="s">
        <v>43</v>
      </c>
      <c r="F54" s="11" t="s">
        <v>23</v>
      </c>
      <c r="G54" s="70" t="s">
        <v>12</v>
      </c>
    </row>
    <row r="55" spans="1:7">
      <c r="A55" s="18" t="s">
        <v>0</v>
      </c>
      <c r="B55" s="13">
        <f t="shared" ref="B55:B65" si="19">B9*C9*$R$4</f>
        <v>32768</v>
      </c>
      <c r="C55" s="13">
        <f t="shared" ref="C55:C65" si="20">($B$4+$D$4+$B$5)*$D$5*$R$4*D9</f>
        <v>61440</v>
      </c>
      <c r="D55" s="13">
        <f t="shared" ref="D55:D65" si="21">B9*C9*$R$4</f>
        <v>32768</v>
      </c>
      <c r="E55" s="13">
        <f t="shared" ref="E55:E65" si="22">($I$4+$K$4+$I$5)*$K$5*$R$4*G9</f>
        <v>14336</v>
      </c>
      <c r="F55" s="13">
        <f t="shared" ref="F55:F65" si="23">E9*F9*$R$4</f>
        <v>8192</v>
      </c>
      <c r="G55" s="24">
        <f>SUM(B55:D55)+2*SUM(E55:F55)</f>
        <v>172032</v>
      </c>
    </row>
    <row r="56" spans="1:7">
      <c r="A56" s="18" t="s">
        <v>1</v>
      </c>
      <c r="B56" s="13">
        <f t="shared" si="19"/>
        <v>16384</v>
      </c>
      <c r="C56" s="13">
        <f t="shared" si="20"/>
        <v>30720</v>
      </c>
      <c r="D56" s="13">
        <f t="shared" si="21"/>
        <v>16384</v>
      </c>
      <c r="E56" s="13">
        <f t="shared" si="22"/>
        <v>7168</v>
      </c>
      <c r="F56" s="13">
        <f t="shared" si="23"/>
        <v>4096</v>
      </c>
      <c r="G56" s="24">
        <f t="shared" ref="G56:G65" si="24">SUM(B56:D56)+2*SUM(E56:F56)</f>
        <v>86016</v>
      </c>
    </row>
    <row r="57" spans="1:7">
      <c r="A57" s="18" t="s">
        <v>2</v>
      </c>
      <c r="B57" s="13">
        <f t="shared" si="19"/>
        <v>16384</v>
      </c>
      <c r="C57" s="13">
        <f t="shared" si="20"/>
        <v>30720</v>
      </c>
      <c r="D57" s="13">
        <f t="shared" si="21"/>
        <v>16384</v>
      </c>
      <c r="E57" s="13">
        <f t="shared" si="22"/>
        <v>7168</v>
      </c>
      <c r="F57" s="13">
        <f t="shared" si="23"/>
        <v>4096</v>
      </c>
      <c r="G57" s="24">
        <f t="shared" si="24"/>
        <v>86016</v>
      </c>
    </row>
    <row r="58" spans="1:7">
      <c r="A58" s="18" t="s">
        <v>3</v>
      </c>
      <c r="B58" s="13">
        <f t="shared" si="19"/>
        <v>8192</v>
      </c>
      <c r="C58" s="13">
        <f t="shared" si="20"/>
        <v>15360</v>
      </c>
      <c r="D58" s="13">
        <f t="shared" si="21"/>
        <v>8192</v>
      </c>
      <c r="E58" s="13">
        <f t="shared" si="22"/>
        <v>3584</v>
      </c>
      <c r="F58" s="13">
        <f t="shared" si="23"/>
        <v>2048</v>
      </c>
      <c r="G58" s="24">
        <f t="shared" si="24"/>
        <v>43008</v>
      </c>
    </row>
    <row r="59" spans="1:7">
      <c r="A59" s="18" t="s">
        <v>4</v>
      </c>
      <c r="B59" s="13">
        <f t="shared" si="19"/>
        <v>4096</v>
      </c>
      <c r="C59" s="13">
        <f t="shared" si="20"/>
        <v>7680</v>
      </c>
      <c r="D59" s="13">
        <f t="shared" si="21"/>
        <v>4096</v>
      </c>
      <c r="E59" s="13">
        <f t="shared" si="22"/>
        <v>1792</v>
      </c>
      <c r="F59" s="13">
        <f t="shared" si="23"/>
        <v>1024</v>
      </c>
      <c r="G59" s="24">
        <f t="shared" si="24"/>
        <v>21504</v>
      </c>
    </row>
    <row r="60" spans="1:7">
      <c r="A60" s="18" t="s">
        <v>5</v>
      </c>
      <c r="B60" s="13">
        <f t="shared" si="19"/>
        <v>4096</v>
      </c>
      <c r="C60" s="13">
        <f t="shared" si="20"/>
        <v>7680</v>
      </c>
      <c r="D60" s="13">
        <f t="shared" si="21"/>
        <v>4096</v>
      </c>
      <c r="E60" s="13">
        <f t="shared" si="22"/>
        <v>1792</v>
      </c>
      <c r="F60" s="13">
        <f t="shared" si="23"/>
        <v>1024</v>
      </c>
      <c r="G60" s="24">
        <f t="shared" si="24"/>
        <v>21504</v>
      </c>
    </row>
    <row r="61" spans="1:7">
      <c r="A61" s="18" t="s">
        <v>6</v>
      </c>
      <c r="B61" s="13">
        <f t="shared" si="19"/>
        <v>2048</v>
      </c>
      <c r="C61" s="13">
        <f t="shared" si="20"/>
        <v>3840</v>
      </c>
      <c r="D61" s="13">
        <f t="shared" si="21"/>
        <v>2048</v>
      </c>
      <c r="E61" s="13">
        <f t="shared" si="22"/>
        <v>896</v>
      </c>
      <c r="F61" s="13">
        <f t="shared" si="23"/>
        <v>512</v>
      </c>
      <c r="G61" s="24">
        <f t="shared" si="24"/>
        <v>10752</v>
      </c>
    </row>
    <row r="62" spans="1:7">
      <c r="A62" s="18" t="s">
        <v>7</v>
      </c>
      <c r="B62" s="13">
        <f t="shared" si="19"/>
        <v>1024</v>
      </c>
      <c r="C62" s="13">
        <f t="shared" si="20"/>
        <v>1920</v>
      </c>
      <c r="D62" s="13">
        <f t="shared" si="21"/>
        <v>1024</v>
      </c>
      <c r="E62" s="13">
        <f t="shared" si="22"/>
        <v>448</v>
      </c>
      <c r="F62" s="13">
        <f t="shared" si="23"/>
        <v>256</v>
      </c>
      <c r="G62" s="24">
        <f t="shared" si="24"/>
        <v>5376</v>
      </c>
    </row>
    <row r="63" spans="1:7">
      <c r="A63" s="18" t="s">
        <v>8</v>
      </c>
      <c r="B63" s="13">
        <f t="shared" si="19"/>
        <v>1024</v>
      </c>
      <c r="C63" s="13">
        <f t="shared" si="20"/>
        <v>1920</v>
      </c>
      <c r="D63" s="13">
        <f t="shared" si="21"/>
        <v>1024</v>
      </c>
      <c r="E63" s="13">
        <f t="shared" si="22"/>
        <v>448</v>
      </c>
      <c r="F63" s="13">
        <f t="shared" si="23"/>
        <v>256</v>
      </c>
      <c r="G63" s="24">
        <f t="shared" si="24"/>
        <v>5376</v>
      </c>
    </row>
    <row r="64" spans="1:7">
      <c r="A64" s="18" t="s">
        <v>9</v>
      </c>
      <c r="B64" s="13">
        <f t="shared" si="19"/>
        <v>512</v>
      </c>
      <c r="C64" s="13">
        <f t="shared" si="20"/>
        <v>960</v>
      </c>
      <c r="D64" s="13">
        <f t="shared" si="21"/>
        <v>512</v>
      </c>
      <c r="E64" s="13">
        <f t="shared" si="22"/>
        <v>224</v>
      </c>
      <c r="F64" s="13">
        <f t="shared" si="23"/>
        <v>128</v>
      </c>
      <c r="G64" s="24">
        <f t="shared" si="24"/>
        <v>2688</v>
      </c>
    </row>
    <row r="65" spans="1:7">
      <c r="A65" s="18" t="s">
        <v>10</v>
      </c>
      <c r="B65" s="13">
        <f t="shared" si="19"/>
        <v>256</v>
      </c>
      <c r="C65" s="13">
        <f t="shared" si="20"/>
        <v>480</v>
      </c>
      <c r="D65" s="13">
        <f t="shared" si="21"/>
        <v>256</v>
      </c>
      <c r="E65" s="13">
        <f t="shared" si="22"/>
        <v>112</v>
      </c>
      <c r="F65" s="13">
        <f t="shared" si="23"/>
        <v>64</v>
      </c>
      <c r="G65" s="24">
        <f t="shared" si="24"/>
        <v>1344</v>
      </c>
    </row>
    <row r="66" spans="1:7">
      <c r="A66" s="18" t="s">
        <v>11</v>
      </c>
      <c r="B66" s="66" t="s">
        <v>128</v>
      </c>
      <c r="C66" s="66" t="s">
        <v>128</v>
      </c>
      <c r="D66" s="66" t="s">
        <v>128</v>
      </c>
      <c r="E66" s="66" t="s">
        <v>128</v>
      </c>
      <c r="F66" s="66" t="s">
        <v>128</v>
      </c>
      <c r="G66" s="24" t="s">
        <v>129</v>
      </c>
    </row>
    <row r="68" spans="1:7" ht="15.75">
      <c r="A68" s="10" t="s">
        <v>124</v>
      </c>
      <c r="B68" s="81" t="s">
        <v>56</v>
      </c>
      <c r="C68" s="81"/>
      <c r="D68" s="67" t="s">
        <v>64</v>
      </c>
      <c r="E68" s="10"/>
    </row>
    <row r="69" spans="1:7">
      <c r="A69" s="28" t="s">
        <v>24</v>
      </c>
      <c r="B69" s="11" t="s">
        <v>21</v>
      </c>
      <c r="C69" s="11" t="s">
        <v>19</v>
      </c>
      <c r="D69" s="11" t="s">
        <v>19</v>
      </c>
      <c r="E69" s="70" t="s">
        <v>12</v>
      </c>
    </row>
    <row r="70" spans="1:7">
      <c r="A70" s="18" t="s">
        <v>0</v>
      </c>
      <c r="B70" s="66">
        <f>B25</f>
        <v>1</v>
      </c>
      <c r="C70" s="66">
        <f t="shared" ref="C70:C81" si="25">G25</f>
        <v>128</v>
      </c>
      <c r="D70" s="66">
        <f t="shared" ref="D70:D81" si="26">J25</f>
        <v>128</v>
      </c>
      <c r="E70" s="24">
        <f>SUM(B70:C70)+2*SUM(D70)</f>
        <v>385</v>
      </c>
    </row>
    <row r="71" spans="1:7">
      <c r="A71" s="18" t="s">
        <v>1</v>
      </c>
      <c r="B71" s="66">
        <f t="shared" ref="B71:B81" si="27">B26</f>
        <v>1</v>
      </c>
      <c r="C71" s="66">
        <f t="shared" si="25"/>
        <v>64</v>
      </c>
      <c r="D71" s="66">
        <f t="shared" si="26"/>
        <v>64</v>
      </c>
      <c r="E71" s="24">
        <f t="shared" ref="E71:E80" si="28">SUM(B71:C71)+2*SUM(D71)</f>
        <v>193</v>
      </c>
    </row>
    <row r="72" spans="1:7">
      <c r="A72" s="18" t="s">
        <v>2</v>
      </c>
      <c r="B72" s="66">
        <f t="shared" si="27"/>
        <v>1</v>
      </c>
      <c r="C72" s="66">
        <f t="shared" si="25"/>
        <v>64</v>
      </c>
      <c r="D72" s="66">
        <f t="shared" si="26"/>
        <v>64</v>
      </c>
      <c r="E72" s="24">
        <f t="shared" si="28"/>
        <v>193</v>
      </c>
    </row>
    <row r="73" spans="1:7">
      <c r="A73" s="18" t="s">
        <v>3</v>
      </c>
      <c r="B73" s="66">
        <f t="shared" si="27"/>
        <v>1</v>
      </c>
      <c r="C73" s="66">
        <f t="shared" si="25"/>
        <v>32</v>
      </c>
      <c r="D73" s="66">
        <f t="shared" si="26"/>
        <v>32</v>
      </c>
      <c r="E73" s="24">
        <f t="shared" si="28"/>
        <v>97</v>
      </c>
    </row>
    <row r="74" spans="1:7">
      <c r="A74" s="18" t="s">
        <v>4</v>
      </c>
      <c r="B74" s="66">
        <f t="shared" si="27"/>
        <v>1</v>
      </c>
      <c r="C74" s="66">
        <f t="shared" si="25"/>
        <v>16</v>
      </c>
      <c r="D74" s="66">
        <f t="shared" si="26"/>
        <v>16</v>
      </c>
      <c r="E74" s="24">
        <f t="shared" si="28"/>
        <v>49</v>
      </c>
    </row>
    <row r="75" spans="1:7">
      <c r="A75" s="18" t="s">
        <v>5</v>
      </c>
      <c r="B75" s="66">
        <f t="shared" si="27"/>
        <v>1</v>
      </c>
      <c r="C75" s="66">
        <f t="shared" si="25"/>
        <v>16</v>
      </c>
      <c r="D75" s="66">
        <f t="shared" si="26"/>
        <v>16</v>
      </c>
      <c r="E75" s="24">
        <f t="shared" si="28"/>
        <v>49</v>
      </c>
    </row>
    <row r="76" spans="1:7">
      <c r="A76" s="18" t="s">
        <v>6</v>
      </c>
      <c r="B76" s="66">
        <f t="shared" si="27"/>
        <v>1</v>
      </c>
      <c r="C76" s="66">
        <f t="shared" si="25"/>
        <v>8</v>
      </c>
      <c r="D76" s="66">
        <f t="shared" si="26"/>
        <v>8</v>
      </c>
      <c r="E76" s="24">
        <f t="shared" si="28"/>
        <v>25</v>
      </c>
    </row>
    <row r="77" spans="1:7">
      <c r="A77" s="18" t="s">
        <v>7</v>
      </c>
      <c r="B77" s="66">
        <f t="shared" si="27"/>
        <v>1</v>
      </c>
      <c r="C77" s="66">
        <f t="shared" si="25"/>
        <v>4</v>
      </c>
      <c r="D77" s="66">
        <f t="shared" si="26"/>
        <v>4</v>
      </c>
      <c r="E77" s="24">
        <f t="shared" si="28"/>
        <v>13</v>
      </c>
    </row>
    <row r="78" spans="1:7">
      <c r="A78" s="18" t="s">
        <v>8</v>
      </c>
      <c r="B78" s="66">
        <f t="shared" si="27"/>
        <v>1</v>
      </c>
      <c r="C78" s="66">
        <f t="shared" si="25"/>
        <v>4</v>
      </c>
      <c r="D78" s="66">
        <f t="shared" si="26"/>
        <v>4</v>
      </c>
      <c r="E78" s="24">
        <f t="shared" si="28"/>
        <v>13</v>
      </c>
    </row>
    <row r="79" spans="1:7">
      <c r="A79" s="18" t="s">
        <v>9</v>
      </c>
      <c r="B79" s="66">
        <f t="shared" si="27"/>
        <v>1</v>
      </c>
      <c r="C79" s="66">
        <f t="shared" si="25"/>
        <v>2</v>
      </c>
      <c r="D79" s="66">
        <f t="shared" si="26"/>
        <v>2</v>
      </c>
      <c r="E79" s="24">
        <f t="shared" si="28"/>
        <v>7</v>
      </c>
    </row>
    <row r="80" spans="1:7">
      <c r="A80" s="18" t="s">
        <v>10</v>
      </c>
      <c r="B80" s="66">
        <f t="shared" si="27"/>
        <v>1</v>
      </c>
      <c r="C80" s="66">
        <f t="shared" si="25"/>
        <v>1</v>
      </c>
      <c r="D80" s="66">
        <f t="shared" si="26"/>
        <v>1</v>
      </c>
      <c r="E80" s="24">
        <f t="shared" si="28"/>
        <v>4</v>
      </c>
    </row>
    <row r="81" spans="1:5">
      <c r="A81" s="18" t="s">
        <v>11</v>
      </c>
      <c r="B81" s="66" t="str">
        <f t="shared" si="27"/>
        <v>N/A</v>
      </c>
      <c r="C81" s="66" t="str">
        <f t="shared" si="25"/>
        <v>N/A</v>
      </c>
      <c r="D81" s="66" t="str">
        <f t="shared" si="26"/>
        <v>N/A</v>
      </c>
      <c r="E81" s="24" t="s">
        <v>129</v>
      </c>
    </row>
  </sheetData>
  <mergeCells count="13">
    <mergeCell ref="B68:C68"/>
    <mergeCell ref="A3:F3"/>
    <mergeCell ref="H3:M3"/>
    <mergeCell ref="O3:R3"/>
    <mergeCell ref="B7:D7"/>
    <mergeCell ref="E7:G7"/>
    <mergeCell ref="J22:L22"/>
    <mergeCell ref="H23:I23"/>
    <mergeCell ref="B22:I22"/>
    <mergeCell ref="E23:F23"/>
    <mergeCell ref="B38:F38"/>
    <mergeCell ref="B53:D53"/>
    <mergeCell ref="E53:F53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Note_anchor</vt:lpstr>
      <vt:lpstr>SummaryReport</vt:lpstr>
      <vt:lpstr>Overall_LCU</vt:lpstr>
      <vt:lpstr>Overall_PU</vt:lpstr>
      <vt:lpstr>Anchor</vt:lpstr>
      <vt:lpstr>4x8</vt:lpstr>
      <vt:lpstr>8x4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Syun</dc:creator>
  <cp:lastModifiedBy>shinya</cp:lastModifiedBy>
  <dcterms:created xsi:type="dcterms:W3CDTF">2013-05-23T13:11:51Z</dcterms:created>
  <dcterms:modified xsi:type="dcterms:W3CDTF">2013-07-26T10:38:10Z</dcterms:modified>
</cp:coreProperties>
</file>