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Note" sheetId="1" r:id="rId1"/>
    <sheet name="PU" sheetId="2" r:id="rId2"/>
  </sheets>
  <calcPr calcId="144525"/>
</workbook>
</file>

<file path=xl/calcChain.xml><?xml version="1.0" encoding="utf-8"?>
<calcChain xmlns="http://schemas.openxmlformats.org/spreadsheetml/2006/main">
  <c r="F37" i="2" l="1"/>
  <c r="I37" i="2" s="1"/>
  <c r="K37" i="2" s="1"/>
  <c r="G37" i="2"/>
  <c r="H37" i="2"/>
  <c r="J37" i="2"/>
  <c r="F38" i="2"/>
  <c r="G38" i="2"/>
  <c r="H38" i="2"/>
  <c r="I38" i="2"/>
  <c r="J38" i="2"/>
  <c r="K38" i="2"/>
  <c r="F39" i="2"/>
  <c r="G39" i="2"/>
  <c r="H39" i="2"/>
  <c r="I39" i="2"/>
  <c r="J39" i="2"/>
  <c r="K39" i="2"/>
  <c r="F40" i="2"/>
  <c r="G40" i="2"/>
  <c r="H40" i="2"/>
  <c r="I40" i="2"/>
  <c r="J40" i="2"/>
  <c r="K40" i="2"/>
  <c r="F41" i="2"/>
  <c r="G41" i="2"/>
  <c r="H41" i="2"/>
  <c r="I41" i="2"/>
  <c r="J41" i="2"/>
  <c r="K41" i="2"/>
  <c r="F42" i="2"/>
  <c r="G42" i="2"/>
  <c r="H42" i="2"/>
  <c r="I42" i="2"/>
  <c r="J42" i="2"/>
  <c r="K42" i="2"/>
  <c r="F43" i="2"/>
  <c r="G43" i="2"/>
  <c r="H43" i="2"/>
  <c r="I43" i="2"/>
  <c r="J43" i="2"/>
  <c r="K43" i="2"/>
  <c r="F44" i="2"/>
  <c r="G44" i="2"/>
  <c r="H44" i="2"/>
  <c r="I44" i="2"/>
  <c r="J44" i="2"/>
  <c r="K44" i="2"/>
  <c r="F45" i="2"/>
  <c r="G45" i="2"/>
  <c r="H45" i="2"/>
  <c r="I45" i="2"/>
  <c r="J45" i="2"/>
  <c r="K45" i="2"/>
  <c r="F46" i="2"/>
  <c r="G46" i="2"/>
  <c r="H46" i="2"/>
  <c r="I46" i="2"/>
  <c r="J46" i="2"/>
  <c r="K46" i="2"/>
  <c r="F47" i="2"/>
  <c r="G47" i="2"/>
  <c r="H47" i="2"/>
  <c r="I47" i="2"/>
  <c r="J47" i="2"/>
  <c r="K47" i="2"/>
  <c r="J36" i="2"/>
  <c r="I36" i="2"/>
  <c r="H36" i="2"/>
  <c r="G36" i="2"/>
  <c r="F36" i="2"/>
  <c r="F53" i="2"/>
  <c r="F54" i="2"/>
  <c r="F55" i="2"/>
  <c r="F56" i="2"/>
  <c r="F57" i="2"/>
  <c r="F58" i="2"/>
  <c r="F59" i="2"/>
  <c r="F60" i="2"/>
  <c r="F61" i="2"/>
  <c r="F62" i="2"/>
  <c r="F63" i="2"/>
  <c r="F52" i="2"/>
  <c r="H63" i="2"/>
  <c r="G63" i="2"/>
  <c r="J63" i="2" s="1"/>
  <c r="K63" i="2" s="1"/>
  <c r="E63" i="2"/>
  <c r="H62" i="2"/>
  <c r="G62" i="2"/>
  <c r="J62" i="2" s="1"/>
  <c r="K62" i="2" s="1"/>
  <c r="E62" i="2"/>
  <c r="H61" i="2"/>
  <c r="G61" i="2"/>
  <c r="J61" i="2" s="1"/>
  <c r="K61" i="2" s="1"/>
  <c r="E61" i="2"/>
  <c r="H60" i="2"/>
  <c r="G60" i="2"/>
  <c r="J60" i="2" s="1"/>
  <c r="K60" i="2" s="1"/>
  <c r="E60" i="2"/>
  <c r="H59" i="2"/>
  <c r="G59" i="2"/>
  <c r="J59" i="2" s="1"/>
  <c r="K59" i="2" s="1"/>
  <c r="E59" i="2"/>
  <c r="H58" i="2"/>
  <c r="G58" i="2"/>
  <c r="J58" i="2" s="1"/>
  <c r="K58" i="2" s="1"/>
  <c r="E58" i="2"/>
  <c r="H57" i="2"/>
  <c r="G57" i="2"/>
  <c r="J57" i="2" s="1"/>
  <c r="K57" i="2" s="1"/>
  <c r="E57" i="2"/>
  <c r="H56" i="2"/>
  <c r="G56" i="2"/>
  <c r="J56" i="2" s="1"/>
  <c r="K56" i="2" s="1"/>
  <c r="E56" i="2"/>
  <c r="H55" i="2"/>
  <c r="G55" i="2"/>
  <c r="J55" i="2" s="1"/>
  <c r="K55" i="2" s="1"/>
  <c r="E55" i="2"/>
  <c r="H54" i="2"/>
  <c r="G54" i="2"/>
  <c r="J54" i="2" s="1"/>
  <c r="K54" i="2" s="1"/>
  <c r="E54" i="2"/>
  <c r="H53" i="2"/>
  <c r="G53" i="2"/>
  <c r="J53" i="2" s="1"/>
  <c r="K53" i="2" s="1"/>
  <c r="E53" i="2"/>
  <c r="H52" i="2"/>
  <c r="G52" i="2"/>
  <c r="J52" i="2" s="1"/>
  <c r="K52" i="2" s="1"/>
  <c r="E52" i="2"/>
  <c r="L47" i="2" l="1"/>
  <c r="L45" i="2"/>
  <c r="L43" i="2"/>
  <c r="L41" i="2"/>
  <c r="L39" i="2"/>
  <c r="L37" i="2"/>
  <c r="L38" i="2"/>
  <c r="L40" i="2"/>
  <c r="L42" i="2"/>
  <c r="L44" i="2"/>
  <c r="L46" i="2"/>
  <c r="K21" i="2"/>
  <c r="K22" i="2"/>
  <c r="K23" i="2"/>
  <c r="K24" i="2"/>
  <c r="K25" i="2"/>
  <c r="K26" i="2"/>
  <c r="K27" i="2"/>
  <c r="K28" i="2"/>
  <c r="K29" i="2"/>
  <c r="K30" i="2"/>
  <c r="K31" i="2"/>
  <c r="K20" i="2"/>
  <c r="J21" i="2"/>
  <c r="J22" i="2"/>
  <c r="J23" i="2"/>
  <c r="J24" i="2"/>
  <c r="J25" i="2"/>
  <c r="J26" i="2"/>
  <c r="J27" i="2"/>
  <c r="J28" i="2"/>
  <c r="J29" i="2"/>
  <c r="J30" i="2"/>
  <c r="J31" i="2"/>
  <c r="J20" i="2"/>
  <c r="F21" i="2"/>
  <c r="G21" i="2"/>
  <c r="H21" i="2"/>
  <c r="F22" i="2"/>
  <c r="G22" i="2"/>
  <c r="H22" i="2"/>
  <c r="F23" i="2"/>
  <c r="G23" i="2"/>
  <c r="H23" i="2"/>
  <c r="F24" i="2"/>
  <c r="G24" i="2"/>
  <c r="H24" i="2"/>
  <c r="F25" i="2"/>
  <c r="G25" i="2"/>
  <c r="H25" i="2"/>
  <c r="F26" i="2"/>
  <c r="G26" i="2"/>
  <c r="H26" i="2"/>
  <c r="F27" i="2"/>
  <c r="G27" i="2"/>
  <c r="H27" i="2"/>
  <c r="F28" i="2"/>
  <c r="G28" i="2"/>
  <c r="H28" i="2"/>
  <c r="F29" i="2"/>
  <c r="G29" i="2"/>
  <c r="H29" i="2"/>
  <c r="F30" i="2"/>
  <c r="G30" i="2"/>
  <c r="H30" i="2"/>
  <c r="F31" i="2"/>
  <c r="G31" i="2"/>
  <c r="H31" i="2"/>
  <c r="H20" i="2"/>
  <c r="G20" i="2"/>
  <c r="F20" i="2"/>
  <c r="K36" i="2"/>
  <c r="L36" i="2" s="1"/>
  <c r="E47" i="2"/>
  <c r="E46" i="2"/>
  <c r="E45" i="2"/>
  <c r="E44" i="2"/>
  <c r="E43" i="2"/>
  <c r="E42" i="2"/>
  <c r="E41" i="2"/>
  <c r="E40" i="2"/>
  <c r="E39" i="2"/>
  <c r="E38" i="2"/>
  <c r="E37" i="2"/>
  <c r="E36" i="2"/>
  <c r="E31" i="2" l="1"/>
  <c r="E30" i="2"/>
  <c r="E29" i="2"/>
  <c r="E28" i="2"/>
  <c r="E27" i="2"/>
  <c r="E26" i="2"/>
  <c r="E25" i="2"/>
  <c r="E24" i="2"/>
  <c r="E23" i="2"/>
  <c r="E22" i="2"/>
  <c r="E21" i="2"/>
  <c r="E20" i="2"/>
  <c r="I10" i="2" l="1"/>
  <c r="I14" i="2"/>
  <c r="J6" i="2"/>
  <c r="J10" i="2"/>
  <c r="J14" i="2"/>
  <c r="E5" i="2"/>
  <c r="P5" i="2" s="1"/>
  <c r="E6" i="2"/>
  <c r="E7" i="2"/>
  <c r="P7" i="2" s="1"/>
  <c r="E8" i="2"/>
  <c r="E9" i="2"/>
  <c r="P9" i="2" s="1"/>
  <c r="E10" i="2"/>
  <c r="E11" i="2"/>
  <c r="P11" i="2" s="1"/>
  <c r="E12" i="2"/>
  <c r="E13" i="2"/>
  <c r="P13" i="2" s="1"/>
  <c r="E14" i="2"/>
  <c r="E15" i="2"/>
  <c r="P15" i="2" s="1"/>
  <c r="E4" i="2"/>
  <c r="P4" i="2" l="1"/>
  <c r="O4" i="2"/>
  <c r="N4" i="2"/>
  <c r="M4" i="2"/>
  <c r="L4" i="2"/>
  <c r="R4" i="2" s="1"/>
  <c r="T4" i="2" s="1"/>
  <c r="K4" i="2"/>
  <c r="P14" i="2"/>
  <c r="O14" i="2"/>
  <c r="N14" i="2"/>
  <c r="M14" i="2"/>
  <c r="L14" i="2"/>
  <c r="R14" i="2" s="1"/>
  <c r="T14" i="2" s="1"/>
  <c r="K14" i="2"/>
  <c r="P12" i="2"/>
  <c r="O12" i="2"/>
  <c r="N12" i="2"/>
  <c r="M12" i="2"/>
  <c r="L12" i="2"/>
  <c r="R12" i="2" s="1"/>
  <c r="T12" i="2" s="1"/>
  <c r="K12" i="2"/>
  <c r="P10" i="2"/>
  <c r="O10" i="2"/>
  <c r="N10" i="2"/>
  <c r="M10" i="2"/>
  <c r="L10" i="2"/>
  <c r="R10" i="2" s="1"/>
  <c r="T10" i="2" s="1"/>
  <c r="K10" i="2"/>
  <c r="P8" i="2"/>
  <c r="O8" i="2"/>
  <c r="N8" i="2"/>
  <c r="M8" i="2"/>
  <c r="L8" i="2"/>
  <c r="R8" i="2" s="1"/>
  <c r="T8" i="2" s="1"/>
  <c r="K8" i="2"/>
  <c r="P6" i="2"/>
  <c r="O6" i="2"/>
  <c r="N6" i="2"/>
  <c r="M6" i="2"/>
  <c r="L6" i="2"/>
  <c r="R6" i="2" s="1"/>
  <c r="T6" i="2" s="1"/>
  <c r="K6" i="2"/>
  <c r="I6" i="2"/>
  <c r="J4" i="2"/>
  <c r="Q4" i="2" s="1"/>
  <c r="S4" i="2" s="1"/>
  <c r="J12" i="2"/>
  <c r="J8" i="2"/>
  <c r="I4" i="2"/>
  <c r="I12" i="2"/>
  <c r="I8" i="2"/>
  <c r="J15" i="2"/>
  <c r="J13" i="2"/>
  <c r="J11" i="2"/>
  <c r="J9" i="2"/>
  <c r="J7" i="2"/>
  <c r="J5" i="2"/>
  <c r="I15" i="2"/>
  <c r="Q15" i="2" s="1"/>
  <c r="S15" i="2" s="1"/>
  <c r="I13" i="2"/>
  <c r="I11" i="2"/>
  <c r="I9" i="2"/>
  <c r="I7" i="2"/>
  <c r="Q7" i="2" s="1"/>
  <c r="S7" i="2" s="1"/>
  <c r="I5" i="2"/>
  <c r="K15" i="2"/>
  <c r="K13" i="2"/>
  <c r="K11" i="2"/>
  <c r="K9" i="2"/>
  <c r="K7" i="2"/>
  <c r="K5" i="2"/>
  <c r="L15" i="2"/>
  <c r="R15" i="2" s="1"/>
  <c r="T15" i="2" s="1"/>
  <c r="L13" i="2"/>
  <c r="R13" i="2" s="1"/>
  <c r="T13" i="2" s="1"/>
  <c r="L11" i="2"/>
  <c r="R11" i="2" s="1"/>
  <c r="T11" i="2" s="1"/>
  <c r="L9" i="2"/>
  <c r="R9" i="2" s="1"/>
  <c r="T9" i="2" s="1"/>
  <c r="L7" i="2"/>
  <c r="R7" i="2" s="1"/>
  <c r="T7" i="2" s="1"/>
  <c r="L5" i="2"/>
  <c r="R5" i="2" s="1"/>
  <c r="T5" i="2" s="1"/>
  <c r="M15" i="2"/>
  <c r="M13" i="2"/>
  <c r="M11" i="2"/>
  <c r="M9" i="2"/>
  <c r="M7" i="2"/>
  <c r="M5" i="2"/>
  <c r="N15" i="2"/>
  <c r="N13" i="2"/>
  <c r="N11" i="2"/>
  <c r="N9" i="2"/>
  <c r="N7" i="2"/>
  <c r="N5" i="2"/>
  <c r="O15" i="2"/>
  <c r="O13" i="2"/>
  <c r="O11" i="2"/>
  <c r="O9" i="2"/>
  <c r="O7" i="2"/>
  <c r="O5" i="2"/>
  <c r="Q14" i="2"/>
  <c r="S14" i="2" s="1"/>
  <c r="Q10" i="2"/>
  <c r="S10" i="2" s="1"/>
  <c r="Q11" i="2"/>
  <c r="S11" i="2" s="1"/>
  <c r="Q5" i="2" l="1"/>
  <c r="S5" i="2" s="1"/>
  <c r="Q9" i="2"/>
  <c r="S9" i="2" s="1"/>
  <c r="Q13" i="2"/>
  <c r="S13" i="2" s="1"/>
  <c r="Q12" i="2"/>
  <c r="S12" i="2" s="1"/>
  <c r="Q8" i="2"/>
  <c r="S8" i="2" s="1"/>
  <c r="Q6" i="2"/>
  <c r="S6" i="2" s="1"/>
</calcChain>
</file>

<file path=xl/sharedStrings.xml><?xml version="1.0" encoding="utf-8"?>
<sst xmlns="http://schemas.openxmlformats.org/spreadsheetml/2006/main" count="168" uniqueCount="85">
  <si>
    <t>Width</t>
    <phoneticPr fontId="1" type="noConversion"/>
  </si>
  <si>
    <t>Height</t>
    <phoneticPr fontId="1" type="noConversion"/>
  </si>
  <si>
    <t>Reference Block Determination</t>
  </si>
  <si>
    <t>Reference Block Determination</t>
    <phoneticPr fontId="1" type="noConversion"/>
  </si>
  <si>
    <t>Correspondence Estimation</t>
  </si>
  <si>
    <t>Reference Depth Block Position Derivation</t>
  </si>
  <si>
    <t>Luma Warping</t>
  </si>
  <si>
    <t>Luma Interpolation</t>
  </si>
  <si>
    <t>Warping Position Derivation</t>
  </si>
  <si>
    <t>Luma Hole-Filling</t>
  </si>
  <si>
    <t>Hole Detection</t>
  </si>
  <si>
    <t>Boundary Hole Detection</t>
  </si>
  <si>
    <t>Chroma Warping</t>
  </si>
  <si>
    <t>Chroma Hole-Filling</t>
  </si>
  <si>
    <t>4 for one PU</t>
  </si>
  <si>
    <t>1 for one PU</t>
  </si>
  <si>
    <t>B_H_Luma for one PU</t>
  </si>
  <si>
    <t>B_H_Chroma for one PU</t>
  </si>
  <si>
    <t>Add/Sub</t>
    <phoneticPr fontId="1" type="noConversion"/>
  </si>
  <si>
    <t>Comparison</t>
    <phoneticPr fontId="1" type="noConversion"/>
  </si>
  <si>
    <t>LUT access</t>
    <phoneticPr fontId="1" type="noConversion"/>
  </si>
  <si>
    <t>Multiplication</t>
    <phoneticPr fontId="1" type="noConversion"/>
  </si>
  <si>
    <t>64x64</t>
  </si>
  <si>
    <t>64x32</t>
  </si>
  <si>
    <t>32x64</t>
  </si>
  <si>
    <t>32x32</t>
  </si>
  <si>
    <t>32x16</t>
  </si>
  <si>
    <t>16x32</t>
  </si>
  <si>
    <t>16x16</t>
  </si>
  <si>
    <t>16x8</t>
  </si>
  <si>
    <t>8x16</t>
  </si>
  <si>
    <t>8x8</t>
  </si>
  <si>
    <t>8x4</t>
  </si>
  <si>
    <t>4x8</t>
  </si>
  <si>
    <t>PU size</t>
    <phoneticPr fontId="1" type="noConversion"/>
  </si>
  <si>
    <t>Sum</t>
    <phoneticPr fontId="1" type="noConversion"/>
  </si>
  <si>
    <t>Add/Sub</t>
    <phoneticPr fontId="1" type="noConversion"/>
  </si>
  <si>
    <t>Luma Warping</t>
    <phoneticPr fontId="1" type="noConversion"/>
  </si>
  <si>
    <t>Chroma Warping</t>
    <phoneticPr fontId="1" type="noConversion"/>
  </si>
  <si>
    <t>Total</t>
    <phoneticPr fontId="1" type="noConversion"/>
  </si>
  <si>
    <t>Add/Sub/Comp</t>
    <phoneticPr fontId="1" type="noConversion"/>
  </si>
  <si>
    <t>LCU</t>
    <phoneticPr fontId="1" type="noConversion"/>
  </si>
  <si>
    <t>LCU Total</t>
    <phoneticPr fontId="1" type="noConversion"/>
  </si>
  <si>
    <t>Data Storage</t>
    <phoneticPr fontId="1" type="noConversion"/>
  </si>
  <si>
    <t>Number of Operations</t>
    <phoneticPr fontId="1" type="noConversion"/>
  </si>
  <si>
    <t>Reference Texture Block</t>
    <phoneticPr fontId="1" type="noConversion"/>
  </si>
  <si>
    <t>Reference Depth Block</t>
    <phoneticPr fontId="1" type="noConversion"/>
  </si>
  <si>
    <t>Disparity Vector</t>
    <phoneticPr fontId="1" type="noConversion"/>
  </si>
  <si>
    <t>Compensated Block</t>
    <phoneticPr fontId="1" type="noConversion"/>
  </si>
  <si>
    <t>B_W_Luma_ext*B_H_Luma  for one PU</t>
    <phoneticPr fontId="1" type="noConversion"/>
  </si>
  <si>
    <t>B_W_Luma_ext*B_H_Luma for one PU</t>
    <phoneticPr fontId="1" type="noConversion"/>
  </si>
  <si>
    <t>B_W_Chroma_ext*B_H_Chroma  for one PU</t>
    <phoneticPr fontId="1" type="noConversion"/>
  </si>
  <si>
    <t>B_W_Chroma_ext*B_H_Chroma  for one PU</t>
    <phoneticPr fontId="1" type="noConversion"/>
  </si>
  <si>
    <t>(B_W_Luma_ext + 7)*B_H_Luma for one PU</t>
    <phoneticPr fontId="1" type="noConversion"/>
  </si>
  <si>
    <t>1 disparity vector</t>
    <phoneticPr fontId="1" type="noConversion"/>
  </si>
  <si>
    <t>B_W_Luma*B_H_Luma for one PU</t>
    <phoneticPr fontId="1" type="noConversion"/>
  </si>
  <si>
    <t>Data Transfer Rate</t>
    <phoneticPr fontId="1" type="noConversion"/>
  </si>
  <si>
    <t>Luma: Reference Texture Block</t>
    <phoneticPr fontId="1" type="noConversion"/>
  </si>
  <si>
    <t>Luma: Reference Depth Block</t>
    <phoneticPr fontId="1" type="noConversion"/>
  </si>
  <si>
    <t>Luma: Compensated Block</t>
    <phoneticPr fontId="1" type="noConversion"/>
  </si>
  <si>
    <t>Chroma: Reference Texture Block</t>
    <phoneticPr fontId="1" type="noConversion"/>
  </si>
  <si>
    <t>(B_W_Chroma_ext + 4)*B_H_Chroma</t>
    <phoneticPr fontId="1" type="noConversion"/>
  </si>
  <si>
    <t>Chroma: Compensated Block</t>
    <phoneticPr fontId="1" type="noConversion"/>
  </si>
  <si>
    <t>B_W_Chroma*B_H_Chroma</t>
    <phoneticPr fontId="1" type="noConversion"/>
  </si>
  <si>
    <t>Bits of DV</t>
    <phoneticPr fontId="1" type="noConversion"/>
  </si>
  <si>
    <t>Bits of Luma</t>
    <phoneticPr fontId="1" type="noConversion"/>
  </si>
  <si>
    <t>Bits of Chroma</t>
    <phoneticPr fontId="1" type="noConversion"/>
  </si>
  <si>
    <t>W_ext*H</t>
    <phoneticPr fontId="1" type="noConversion"/>
  </si>
  <si>
    <t>W_ext*H</t>
    <phoneticPr fontId="1" type="noConversion"/>
  </si>
  <si>
    <t>Data Transfer Rate</t>
    <phoneticPr fontId="1" type="noConversion"/>
  </si>
  <si>
    <t>L: Ref Tex Blk</t>
    <phoneticPr fontId="1" type="noConversion"/>
  </si>
  <si>
    <t>L: Ref Dep Blk</t>
    <phoneticPr fontId="1" type="noConversion"/>
  </si>
  <si>
    <t>Ref Tex Blk</t>
    <phoneticPr fontId="1" type="noConversion"/>
  </si>
  <si>
    <t>Ref Dep Blk</t>
    <phoneticPr fontId="1" type="noConversion"/>
  </si>
  <si>
    <t>L: Comp Blk</t>
    <phoneticPr fontId="1" type="noConversion"/>
  </si>
  <si>
    <t>C: Ref Tex Blk</t>
    <phoneticPr fontId="1" type="noConversion"/>
  </si>
  <si>
    <t>C: Comp Blk</t>
    <phoneticPr fontId="1" type="noConversion"/>
  </si>
  <si>
    <t>Ext Blk Width</t>
    <phoneticPr fontId="1" type="noConversion"/>
  </si>
  <si>
    <t>Disparity Vector</t>
    <phoneticPr fontId="1" type="noConversion"/>
  </si>
  <si>
    <t>Total</t>
    <phoneticPr fontId="1" type="noConversion"/>
  </si>
  <si>
    <t>LCU Total</t>
    <phoneticPr fontId="1" type="noConversion"/>
  </si>
  <si>
    <t>Total</t>
    <phoneticPr fontId="1" type="noConversion"/>
  </si>
  <si>
    <t>LCU Total</t>
    <phoneticPr fontId="1" type="noConversion"/>
  </si>
  <si>
    <t>Data Storage V1</t>
    <phoneticPr fontId="1" type="noConversion"/>
  </si>
  <si>
    <t>Data Storage V2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</si>
</sst>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2"/>
      <charset val="136"/>
      <scheme val="minor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3" xfId="1" applyFont="1" applyBorder="1" applyAlignment="1">
      <alignment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6" xfId="0" applyFont="1" applyBorder="1"/>
    <xf numFmtId="0" fontId="5" fillId="3" borderId="7" xfId="1" applyFont="1" applyFill="1" applyBorder="1" applyAlignment="1">
      <alignment horizontal="center" vertical="center"/>
    </xf>
    <xf numFmtId="0" fontId="5" fillId="0" borderId="8" xfId="1" applyFont="1" applyBorder="1" applyAlignment="1">
      <alignment vertical="center" wrapText="1"/>
    </xf>
    <xf numFmtId="0" fontId="5" fillId="0" borderId="8" xfId="1" applyFont="1" applyBorder="1" applyAlignment="1">
      <alignment horizontal="right" vertical="center" wrapText="1"/>
    </xf>
    <xf numFmtId="0" fontId="4" fillId="0" borderId="8" xfId="0" applyFont="1" applyBorder="1"/>
    <xf numFmtId="0" fontId="4" fillId="0" borderId="9" xfId="0" applyFont="1" applyBorder="1"/>
    <xf numFmtId="0" fontId="5" fillId="3" borderId="14" xfId="1" applyFont="1" applyFill="1" applyBorder="1" applyAlignment="1">
      <alignment horizontal="center" vertical="center"/>
    </xf>
    <xf numFmtId="0" fontId="5" fillId="0" borderId="13" xfId="1" applyFont="1" applyBorder="1" applyAlignment="1">
      <alignment vertical="center" wrapText="1"/>
    </xf>
    <xf numFmtId="0" fontId="5" fillId="0" borderId="13" xfId="1" applyFont="1" applyBorder="1" applyAlignment="1">
      <alignment horizontal="right" vertical="center" wrapText="1"/>
    </xf>
    <xf numFmtId="0" fontId="4" fillId="0" borderId="13" xfId="0" applyFont="1" applyBorder="1"/>
    <xf numFmtId="0" fontId="4" fillId="0" borderId="15" xfId="0" applyFont="1" applyBorder="1"/>
    <xf numFmtId="0" fontId="5" fillId="3" borderId="12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18" xfId="0" applyFont="1" applyBorder="1" applyAlignment="1">
      <alignment horizontal="center"/>
    </xf>
    <xf numFmtId="0" fontId="4" fillId="0" borderId="24" xfId="0" applyFont="1" applyFill="1" applyBorder="1"/>
    <xf numFmtId="0" fontId="5" fillId="3" borderId="2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H44" sqref="H44"/>
    </sheetView>
  </sheetViews>
  <sheetFormatPr defaultRowHeight="15" x14ac:dyDescent="0.25"/>
  <cols>
    <col min="1" max="1" width="28.625" style="2" bestFit="1" customWidth="1"/>
    <col min="2" max="2" width="38.75" style="2" bestFit="1" customWidth="1"/>
    <col min="3" max="3" width="36.375" style="2" bestFit="1" customWidth="1"/>
    <col min="4" max="4" width="8.25" style="2" bestFit="1" customWidth="1"/>
    <col min="5" max="5" width="10.875" style="2" bestFit="1" customWidth="1"/>
    <col min="6" max="6" width="9.5" style="2" bestFit="1" customWidth="1"/>
    <col min="7" max="7" width="12.625" style="2" bestFit="1" customWidth="1"/>
    <col min="8" max="16384" width="9" style="2"/>
  </cols>
  <sheetData>
    <row r="1" spans="1:7" ht="21.75" thickBot="1" x14ac:dyDescent="0.4">
      <c r="A1" s="1" t="s">
        <v>44</v>
      </c>
      <c r="D1" s="2" t="s">
        <v>18</v>
      </c>
      <c r="E1" s="2" t="s">
        <v>19</v>
      </c>
      <c r="F1" s="2" t="s">
        <v>20</v>
      </c>
      <c r="G1" s="2" t="s">
        <v>21</v>
      </c>
    </row>
    <row r="2" spans="1:7" ht="15.75" x14ac:dyDescent="0.25">
      <c r="A2" s="43" t="s">
        <v>3</v>
      </c>
      <c r="B2" s="3" t="s">
        <v>4</v>
      </c>
      <c r="C2" s="4" t="s">
        <v>14</v>
      </c>
      <c r="D2" s="5">
        <v>6</v>
      </c>
      <c r="E2" s="5">
        <v>15</v>
      </c>
      <c r="F2" s="5">
        <v>5</v>
      </c>
      <c r="G2" s="6"/>
    </row>
    <row r="3" spans="1:7" ht="15.75" x14ac:dyDescent="0.25">
      <c r="A3" s="44"/>
      <c r="B3" s="7" t="s">
        <v>5</v>
      </c>
      <c r="C3" s="8" t="s">
        <v>15</v>
      </c>
      <c r="D3" s="9"/>
      <c r="E3" s="9">
        <v>3</v>
      </c>
      <c r="F3" s="9"/>
      <c r="G3" s="10"/>
    </row>
    <row r="4" spans="1:7" ht="16.5" thickBot="1" x14ac:dyDescent="0.3">
      <c r="A4" s="11"/>
      <c r="B4" s="12"/>
      <c r="C4" s="13" t="s">
        <v>35</v>
      </c>
      <c r="D4" s="14">
        <v>6</v>
      </c>
      <c r="E4" s="14">
        <v>18</v>
      </c>
      <c r="F4" s="14">
        <v>5</v>
      </c>
      <c r="G4" s="15"/>
    </row>
    <row r="5" spans="1:7" ht="16.5" thickBot="1" x14ac:dyDescent="0.3">
      <c r="A5" s="16"/>
      <c r="B5" s="17"/>
      <c r="C5" s="18"/>
      <c r="D5" s="19"/>
      <c r="E5" s="19"/>
      <c r="F5" s="19"/>
      <c r="G5" s="20"/>
    </row>
    <row r="6" spans="1:7" ht="15.75" x14ac:dyDescent="0.25">
      <c r="A6" s="45" t="s">
        <v>6</v>
      </c>
      <c r="B6" s="3" t="s">
        <v>7</v>
      </c>
      <c r="C6" s="4" t="s">
        <v>49</v>
      </c>
      <c r="D6" s="5">
        <v>7</v>
      </c>
      <c r="E6" s="5"/>
      <c r="F6" s="5"/>
      <c r="G6" s="6">
        <v>6</v>
      </c>
    </row>
    <row r="7" spans="1:7" ht="15.75" x14ac:dyDescent="0.25">
      <c r="A7" s="46"/>
      <c r="B7" s="7" t="s">
        <v>8</v>
      </c>
      <c r="C7" s="8" t="s">
        <v>49</v>
      </c>
      <c r="D7" s="9"/>
      <c r="E7" s="9">
        <v>2</v>
      </c>
      <c r="F7" s="9">
        <v>1</v>
      </c>
      <c r="G7" s="10"/>
    </row>
    <row r="8" spans="1:7" ht="15.75" x14ac:dyDescent="0.25">
      <c r="A8" s="47" t="s">
        <v>9</v>
      </c>
      <c r="B8" s="7" t="s">
        <v>10</v>
      </c>
      <c r="C8" s="8" t="s">
        <v>49</v>
      </c>
      <c r="D8" s="9"/>
      <c r="E8" s="9">
        <v>1</v>
      </c>
      <c r="F8" s="9"/>
      <c r="G8" s="10"/>
    </row>
    <row r="9" spans="1:7" ht="15.75" x14ac:dyDescent="0.25">
      <c r="A9" s="48"/>
      <c r="B9" s="7" t="s">
        <v>11</v>
      </c>
      <c r="C9" s="8" t="s">
        <v>16</v>
      </c>
      <c r="D9" s="9"/>
      <c r="E9" s="9">
        <v>1</v>
      </c>
      <c r="F9" s="9"/>
      <c r="G9" s="10"/>
    </row>
    <row r="10" spans="1:7" ht="16.5" thickBot="1" x14ac:dyDescent="0.3">
      <c r="A10" s="21"/>
      <c r="B10" s="12"/>
      <c r="C10" s="13" t="s">
        <v>35</v>
      </c>
      <c r="D10" s="14">
        <v>7</v>
      </c>
      <c r="E10" s="14">
        <v>3</v>
      </c>
      <c r="F10" s="14">
        <v>1</v>
      </c>
      <c r="G10" s="15">
        <v>6</v>
      </c>
    </row>
    <row r="11" spans="1:7" ht="15.75" thickBot="1" x14ac:dyDescent="0.3">
      <c r="E11" s="42">
        <v>1</v>
      </c>
    </row>
    <row r="12" spans="1:7" ht="15.75" thickBot="1" x14ac:dyDescent="0.3"/>
    <row r="13" spans="1:7" ht="15.75" x14ac:dyDescent="0.25">
      <c r="A13" s="45" t="s">
        <v>12</v>
      </c>
      <c r="B13" s="3" t="s">
        <v>7</v>
      </c>
      <c r="C13" s="4" t="s">
        <v>51</v>
      </c>
      <c r="D13" s="5">
        <v>3</v>
      </c>
      <c r="E13" s="5"/>
      <c r="F13" s="5"/>
      <c r="G13" s="6">
        <v>4</v>
      </c>
    </row>
    <row r="14" spans="1:7" ht="15.75" x14ac:dyDescent="0.25">
      <c r="A14" s="46"/>
      <c r="B14" s="7" t="s">
        <v>8</v>
      </c>
      <c r="C14" s="8" t="s">
        <v>52</v>
      </c>
      <c r="D14" s="9"/>
      <c r="E14" s="9">
        <v>2</v>
      </c>
      <c r="F14" s="9">
        <v>1</v>
      </c>
      <c r="G14" s="10"/>
    </row>
    <row r="15" spans="1:7" ht="15.75" x14ac:dyDescent="0.25">
      <c r="A15" s="47" t="s">
        <v>13</v>
      </c>
      <c r="B15" s="7" t="s">
        <v>10</v>
      </c>
      <c r="C15" s="8" t="s">
        <v>52</v>
      </c>
      <c r="D15" s="9"/>
      <c r="E15" s="9">
        <v>1</v>
      </c>
      <c r="F15" s="9"/>
      <c r="G15" s="10"/>
    </row>
    <row r="16" spans="1:7" ht="15.75" x14ac:dyDescent="0.25">
      <c r="A16" s="48"/>
      <c r="B16" s="7" t="s">
        <v>11</v>
      </c>
      <c r="C16" s="8" t="s">
        <v>17</v>
      </c>
      <c r="D16" s="9"/>
      <c r="E16" s="9">
        <v>1</v>
      </c>
      <c r="F16" s="9"/>
      <c r="G16" s="10"/>
    </row>
    <row r="17" spans="1:7" ht="16.5" thickBot="1" x14ac:dyDescent="0.3">
      <c r="A17" s="21"/>
      <c r="B17" s="12"/>
      <c r="C17" s="13" t="s">
        <v>35</v>
      </c>
      <c r="D17" s="14">
        <v>3</v>
      </c>
      <c r="E17" s="14">
        <v>3</v>
      </c>
      <c r="F17" s="14">
        <v>1</v>
      </c>
      <c r="G17" s="15">
        <v>4</v>
      </c>
    </row>
    <row r="18" spans="1:7" ht="15.75" thickBot="1" x14ac:dyDescent="0.3">
      <c r="E18" s="42">
        <v>1</v>
      </c>
    </row>
    <row r="20" spans="1:7" ht="21.75" thickBot="1" x14ac:dyDescent="0.4">
      <c r="A20" s="1" t="s">
        <v>43</v>
      </c>
    </row>
    <row r="21" spans="1:7" x14ac:dyDescent="0.25">
      <c r="A21" s="22" t="s">
        <v>45</v>
      </c>
      <c r="B21" s="25" t="s">
        <v>53</v>
      </c>
    </row>
    <row r="22" spans="1:7" x14ac:dyDescent="0.25">
      <c r="A22" s="23" t="s">
        <v>46</v>
      </c>
      <c r="B22" s="26" t="s">
        <v>50</v>
      </c>
    </row>
    <row r="23" spans="1:7" x14ac:dyDescent="0.25">
      <c r="A23" s="23" t="s">
        <v>48</v>
      </c>
      <c r="B23" s="26" t="s">
        <v>55</v>
      </c>
    </row>
    <row r="24" spans="1:7" ht="15.75" thickBot="1" x14ac:dyDescent="0.3">
      <c r="A24" s="24" t="s">
        <v>47</v>
      </c>
      <c r="B24" s="27" t="s">
        <v>54</v>
      </c>
    </row>
    <row r="27" spans="1:7" ht="21.75" thickBot="1" x14ac:dyDescent="0.4">
      <c r="A27" s="1" t="s">
        <v>56</v>
      </c>
    </row>
    <row r="28" spans="1:7" x14ac:dyDescent="0.25">
      <c r="A28" s="22" t="s">
        <v>57</v>
      </c>
      <c r="B28" s="25" t="s">
        <v>53</v>
      </c>
    </row>
    <row r="29" spans="1:7" x14ac:dyDescent="0.25">
      <c r="A29" s="23" t="s">
        <v>58</v>
      </c>
      <c r="B29" s="26" t="s">
        <v>50</v>
      </c>
    </row>
    <row r="30" spans="1:7" x14ac:dyDescent="0.25">
      <c r="A30" s="23" t="s">
        <v>59</v>
      </c>
      <c r="B30" s="26" t="s">
        <v>55</v>
      </c>
    </row>
    <row r="31" spans="1:7" x14ac:dyDescent="0.25">
      <c r="A31" s="23" t="s">
        <v>60</v>
      </c>
      <c r="B31" s="26" t="s">
        <v>61</v>
      </c>
    </row>
    <row r="32" spans="1:7" ht="15.75" thickBot="1" x14ac:dyDescent="0.3">
      <c r="A32" s="24" t="s">
        <v>62</v>
      </c>
      <c r="B32" s="27" t="s">
        <v>63</v>
      </c>
    </row>
  </sheetData>
  <mergeCells count="5">
    <mergeCell ref="A2:A3"/>
    <mergeCell ref="A6:A7"/>
    <mergeCell ref="A8:A9"/>
    <mergeCell ref="A13:A14"/>
    <mergeCell ref="A15:A16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workbookViewId="0">
      <selection activeCell="Q37" sqref="Q37"/>
    </sheetView>
  </sheetViews>
  <sheetFormatPr defaultRowHeight="15" x14ac:dyDescent="0.25"/>
  <cols>
    <col min="1" max="1" width="9" style="2"/>
    <col min="2" max="2" width="6.5" style="2" bestFit="1" customWidth="1"/>
    <col min="3" max="3" width="11.875" style="2" bestFit="1" customWidth="1"/>
    <col min="4" max="4" width="7.5" style="2" bestFit="1" customWidth="1"/>
    <col min="5" max="5" width="9.25" style="2" bestFit="1" customWidth="1"/>
    <col min="6" max="6" width="11.75" style="2" bestFit="1" customWidth="1"/>
    <col min="7" max="7" width="12.25" style="2" bestFit="1" customWidth="1"/>
    <col min="8" max="8" width="17.5" style="2" bestFit="1" customWidth="1"/>
    <col min="9" max="9" width="14.25" style="2" bestFit="1" customWidth="1"/>
    <col min="10" max="10" width="10.875" style="2" bestFit="1" customWidth="1"/>
    <col min="11" max="11" width="9.5" style="2" bestFit="1" customWidth="1"/>
    <col min="12" max="12" width="12.625" style="2" bestFit="1" customWidth="1"/>
    <col min="13" max="13" width="8.5" style="2" bestFit="1" customWidth="1"/>
    <col min="14" max="14" width="10.875" style="2" bestFit="1" customWidth="1"/>
    <col min="15" max="15" width="9.5" style="2" bestFit="1" customWidth="1"/>
    <col min="16" max="16" width="12.625" style="2" bestFit="1" customWidth="1"/>
    <col min="17" max="17" width="13.875" style="2" bestFit="1" customWidth="1"/>
    <col min="18" max="18" width="12.625" style="2" bestFit="1" customWidth="1"/>
    <col min="19" max="19" width="13.875" style="2" bestFit="1" customWidth="1"/>
    <col min="20" max="20" width="12.625" style="2" bestFit="1" customWidth="1"/>
    <col min="21" max="16384" width="9" style="2"/>
  </cols>
  <sheetData>
    <row r="1" spans="1:20" ht="21.75" thickBot="1" x14ac:dyDescent="0.4">
      <c r="A1" s="1" t="s">
        <v>44</v>
      </c>
      <c r="E1" s="2" t="s">
        <v>41</v>
      </c>
      <c r="F1" s="2">
        <v>64</v>
      </c>
      <c r="G1" s="2">
        <v>64</v>
      </c>
    </row>
    <row r="2" spans="1:20" x14ac:dyDescent="0.25">
      <c r="A2" s="2" t="s">
        <v>34</v>
      </c>
      <c r="B2" s="2" t="s">
        <v>0</v>
      </c>
      <c r="C2" s="30" t="s">
        <v>77</v>
      </c>
      <c r="D2" s="2" t="s">
        <v>1</v>
      </c>
      <c r="F2" s="49" t="s">
        <v>2</v>
      </c>
      <c r="G2" s="50"/>
      <c r="H2" s="51"/>
      <c r="I2" s="49" t="s">
        <v>37</v>
      </c>
      <c r="J2" s="50"/>
      <c r="K2" s="50"/>
      <c r="L2" s="51"/>
      <c r="M2" s="49" t="s">
        <v>38</v>
      </c>
      <c r="N2" s="50"/>
      <c r="O2" s="50"/>
      <c r="P2" s="51"/>
      <c r="Q2" s="52" t="s">
        <v>39</v>
      </c>
      <c r="R2" s="53"/>
      <c r="S2" s="54" t="s">
        <v>42</v>
      </c>
      <c r="T2" s="54"/>
    </row>
    <row r="3" spans="1:20" x14ac:dyDescent="0.25">
      <c r="E3" s="2" t="s">
        <v>68</v>
      </c>
      <c r="F3" s="36" t="s">
        <v>36</v>
      </c>
      <c r="G3" s="32" t="s">
        <v>19</v>
      </c>
      <c r="H3" s="37" t="s">
        <v>20</v>
      </c>
      <c r="I3" s="36" t="s">
        <v>18</v>
      </c>
      <c r="J3" s="32" t="s">
        <v>19</v>
      </c>
      <c r="K3" s="32" t="s">
        <v>20</v>
      </c>
      <c r="L3" s="37" t="s">
        <v>21</v>
      </c>
      <c r="M3" s="36" t="s">
        <v>18</v>
      </c>
      <c r="N3" s="32" t="s">
        <v>19</v>
      </c>
      <c r="O3" s="32" t="s">
        <v>20</v>
      </c>
      <c r="P3" s="37" t="s">
        <v>21</v>
      </c>
      <c r="Q3" s="36" t="s">
        <v>40</v>
      </c>
      <c r="R3" s="37" t="s">
        <v>21</v>
      </c>
      <c r="S3" s="2" t="s">
        <v>40</v>
      </c>
      <c r="T3" s="2" t="s">
        <v>21</v>
      </c>
    </row>
    <row r="4" spans="1:20" ht="15.75" x14ac:dyDescent="0.25">
      <c r="A4" s="29" t="s">
        <v>22</v>
      </c>
      <c r="B4" s="2">
        <v>64</v>
      </c>
      <c r="C4" s="2">
        <v>68</v>
      </c>
      <c r="D4" s="2">
        <v>64</v>
      </c>
      <c r="E4" s="2">
        <f>C4*D4</f>
        <v>4352</v>
      </c>
      <c r="F4" s="36">
        <v>6</v>
      </c>
      <c r="G4" s="32">
        <v>18</v>
      </c>
      <c r="H4" s="37">
        <v>5</v>
      </c>
      <c r="I4" s="36">
        <f>Note!$D$10*E4</f>
        <v>30464</v>
      </c>
      <c r="J4" s="32">
        <f>E4*Note!$E$10+D4*Note!$E$11</f>
        <v>13120</v>
      </c>
      <c r="K4" s="32">
        <f>Note!$F$10*E4</f>
        <v>4352</v>
      </c>
      <c r="L4" s="37">
        <f>Note!$G$10*E4</f>
        <v>26112</v>
      </c>
      <c r="M4" s="36">
        <f>Note!$D$17*E4/4</f>
        <v>3264</v>
      </c>
      <c r="N4" s="32">
        <f>E4/4*Note!$E$17+D4/2*Note!$E$18</f>
        <v>3296</v>
      </c>
      <c r="O4" s="32">
        <f>Note!$F$17*E4/4</f>
        <v>1088</v>
      </c>
      <c r="P4" s="37">
        <f>Note!$G$17*E4/4</f>
        <v>4352</v>
      </c>
      <c r="Q4" s="36">
        <f>SUM(F4,G4,I4,J4,M4,N4)</f>
        <v>50168</v>
      </c>
      <c r="R4" s="37">
        <f>SUM(L4,P4)</f>
        <v>30464</v>
      </c>
      <c r="S4" s="2">
        <f t="shared" ref="S4:S15" si="0">$F$1/B4*$G$1/D4*Q4</f>
        <v>50168</v>
      </c>
      <c r="T4" s="2">
        <f t="shared" ref="T4:T15" si="1">$F$1/B4*$G$1/D4*R4</f>
        <v>30464</v>
      </c>
    </row>
    <row r="5" spans="1:20" ht="15.75" x14ac:dyDescent="0.25">
      <c r="A5" s="29" t="s">
        <v>23</v>
      </c>
      <c r="B5" s="2">
        <v>64</v>
      </c>
      <c r="C5" s="2">
        <v>72</v>
      </c>
      <c r="D5" s="2">
        <v>32</v>
      </c>
      <c r="E5" s="2">
        <f t="shared" ref="E5:E15" si="2">C5*D5</f>
        <v>2304</v>
      </c>
      <c r="F5" s="36">
        <v>6</v>
      </c>
      <c r="G5" s="32">
        <v>18</v>
      </c>
      <c r="H5" s="37">
        <v>5</v>
      </c>
      <c r="I5" s="36">
        <f>Note!$D$10*E5</f>
        <v>16128</v>
      </c>
      <c r="J5" s="32">
        <f>E5*Note!$E$10+D5*Note!$E$11</f>
        <v>6944</v>
      </c>
      <c r="K5" s="32">
        <f>Note!$F$10*E5</f>
        <v>2304</v>
      </c>
      <c r="L5" s="37">
        <f>Note!$G$10*E5</f>
        <v>13824</v>
      </c>
      <c r="M5" s="36">
        <f>Note!$D$17*E5/4</f>
        <v>1728</v>
      </c>
      <c r="N5" s="32">
        <f>E5/4*Note!$E$17+D5/2*Note!$E$18</f>
        <v>1744</v>
      </c>
      <c r="O5" s="32">
        <f>Note!$F$17*E5/4</f>
        <v>576</v>
      </c>
      <c r="P5" s="37">
        <f>Note!$G$17*E5/4</f>
        <v>2304</v>
      </c>
      <c r="Q5" s="36">
        <f t="shared" ref="Q5:Q15" si="3">SUM(F5,G5,I5,J5,M5,N5)</f>
        <v>26568</v>
      </c>
      <c r="R5" s="37">
        <f t="shared" ref="R5:R15" si="4">SUM(L5,P5)</f>
        <v>16128</v>
      </c>
      <c r="S5" s="2">
        <f t="shared" si="0"/>
        <v>53136</v>
      </c>
      <c r="T5" s="2">
        <f t="shared" si="1"/>
        <v>32256</v>
      </c>
    </row>
    <row r="6" spans="1:20" ht="15.75" x14ac:dyDescent="0.25">
      <c r="A6" s="29" t="s">
        <v>24</v>
      </c>
      <c r="B6" s="2">
        <v>32</v>
      </c>
      <c r="C6" s="2">
        <v>34</v>
      </c>
      <c r="D6" s="2">
        <v>64</v>
      </c>
      <c r="E6" s="2">
        <f t="shared" si="2"/>
        <v>2176</v>
      </c>
      <c r="F6" s="36">
        <v>6</v>
      </c>
      <c r="G6" s="32">
        <v>18</v>
      </c>
      <c r="H6" s="37">
        <v>5</v>
      </c>
      <c r="I6" s="36">
        <f>Note!$D$10*E6</f>
        <v>15232</v>
      </c>
      <c r="J6" s="32">
        <f>E6*Note!$E$10+D6*Note!$E$11</f>
        <v>6592</v>
      </c>
      <c r="K6" s="32">
        <f>Note!$F$10*E6</f>
        <v>2176</v>
      </c>
      <c r="L6" s="37">
        <f>Note!$G$10*E6</f>
        <v>13056</v>
      </c>
      <c r="M6" s="36">
        <f>Note!$D$17*E6/4</f>
        <v>1632</v>
      </c>
      <c r="N6" s="32">
        <f>E6/4*Note!$E$17+D6/2*Note!$E$18</f>
        <v>1664</v>
      </c>
      <c r="O6" s="32">
        <f>Note!$F$17*E6/4</f>
        <v>544</v>
      </c>
      <c r="P6" s="37">
        <f>Note!$G$17*E6/4</f>
        <v>2176</v>
      </c>
      <c r="Q6" s="36">
        <f t="shared" si="3"/>
        <v>25144</v>
      </c>
      <c r="R6" s="37">
        <f t="shared" si="4"/>
        <v>15232</v>
      </c>
      <c r="S6" s="2">
        <f t="shared" si="0"/>
        <v>50288</v>
      </c>
      <c r="T6" s="2">
        <f t="shared" si="1"/>
        <v>30464</v>
      </c>
    </row>
    <row r="7" spans="1:20" ht="15.75" x14ac:dyDescent="0.25">
      <c r="A7" s="29" t="s">
        <v>25</v>
      </c>
      <c r="B7" s="2">
        <v>32</v>
      </c>
      <c r="C7" s="2">
        <v>37</v>
      </c>
      <c r="D7" s="2">
        <v>32</v>
      </c>
      <c r="E7" s="2">
        <f t="shared" si="2"/>
        <v>1184</v>
      </c>
      <c r="F7" s="36">
        <v>6</v>
      </c>
      <c r="G7" s="32">
        <v>18</v>
      </c>
      <c r="H7" s="37">
        <v>5</v>
      </c>
      <c r="I7" s="36">
        <f>Note!$D$10*E7</f>
        <v>8288</v>
      </c>
      <c r="J7" s="32">
        <f>E7*Note!$E$10+D7*Note!$E$11</f>
        <v>3584</v>
      </c>
      <c r="K7" s="32">
        <f>Note!$F$10*E7</f>
        <v>1184</v>
      </c>
      <c r="L7" s="37">
        <f>Note!$G$10*E7</f>
        <v>7104</v>
      </c>
      <c r="M7" s="36">
        <f>Note!$D$17*E7/4</f>
        <v>888</v>
      </c>
      <c r="N7" s="32">
        <f>E7/4*Note!$E$17+D7/2*Note!$E$18</f>
        <v>904</v>
      </c>
      <c r="O7" s="32">
        <f>Note!$F$17*E7/4</f>
        <v>296</v>
      </c>
      <c r="P7" s="37">
        <f>Note!$G$17*E7/4</f>
        <v>1184</v>
      </c>
      <c r="Q7" s="36">
        <f t="shared" si="3"/>
        <v>13688</v>
      </c>
      <c r="R7" s="37">
        <f t="shared" si="4"/>
        <v>8288</v>
      </c>
      <c r="S7" s="2">
        <f t="shared" si="0"/>
        <v>54752</v>
      </c>
      <c r="T7" s="2">
        <f t="shared" si="1"/>
        <v>33152</v>
      </c>
    </row>
    <row r="8" spans="1:20" ht="15.75" x14ac:dyDescent="0.25">
      <c r="A8" s="29" t="s">
        <v>26</v>
      </c>
      <c r="B8" s="2">
        <v>32</v>
      </c>
      <c r="C8" s="2">
        <v>41</v>
      </c>
      <c r="D8" s="2">
        <v>16</v>
      </c>
      <c r="E8" s="2">
        <f t="shared" si="2"/>
        <v>656</v>
      </c>
      <c r="F8" s="36">
        <v>6</v>
      </c>
      <c r="G8" s="32">
        <v>18</v>
      </c>
      <c r="H8" s="37">
        <v>5</v>
      </c>
      <c r="I8" s="36">
        <f>Note!$D$10*E8</f>
        <v>4592</v>
      </c>
      <c r="J8" s="32">
        <f>E8*Note!$E$10+D8*Note!$E$11</f>
        <v>1984</v>
      </c>
      <c r="K8" s="32">
        <f>Note!$F$10*E8</f>
        <v>656</v>
      </c>
      <c r="L8" s="37">
        <f>Note!$G$10*E8</f>
        <v>3936</v>
      </c>
      <c r="M8" s="36">
        <f>Note!$D$17*E8/4</f>
        <v>492</v>
      </c>
      <c r="N8" s="32">
        <f>E8/4*Note!$E$17+D8/2*Note!$E$18</f>
        <v>500</v>
      </c>
      <c r="O8" s="32">
        <f>Note!$F$17*E8/4</f>
        <v>164</v>
      </c>
      <c r="P8" s="37">
        <f>Note!$G$17*E8/4</f>
        <v>656</v>
      </c>
      <c r="Q8" s="36">
        <f t="shared" si="3"/>
        <v>7592</v>
      </c>
      <c r="R8" s="37">
        <f t="shared" si="4"/>
        <v>4592</v>
      </c>
      <c r="S8" s="2">
        <f t="shared" si="0"/>
        <v>60736</v>
      </c>
      <c r="T8" s="2">
        <f t="shared" si="1"/>
        <v>36736</v>
      </c>
    </row>
    <row r="9" spans="1:20" ht="15.75" x14ac:dyDescent="0.25">
      <c r="A9" s="29" t="s">
        <v>27</v>
      </c>
      <c r="B9" s="2">
        <v>16</v>
      </c>
      <c r="C9" s="2">
        <v>19</v>
      </c>
      <c r="D9" s="2">
        <v>32</v>
      </c>
      <c r="E9" s="2">
        <f t="shared" si="2"/>
        <v>608</v>
      </c>
      <c r="F9" s="36">
        <v>6</v>
      </c>
      <c r="G9" s="32">
        <v>18</v>
      </c>
      <c r="H9" s="37">
        <v>5</v>
      </c>
      <c r="I9" s="36">
        <f>Note!$D$10*E9</f>
        <v>4256</v>
      </c>
      <c r="J9" s="32">
        <f>E9*Note!$E$10+D9*Note!$E$11</f>
        <v>1856</v>
      </c>
      <c r="K9" s="32">
        <f>Note!$F$10*E9</f>
        <v>608</v>
      </c>
      <c r="L9" s="37">
        <f>Note!$G$10*E9</f>
        <v>3648</v>
      </c>
      <c r="M9" s="36">
        <f>Note!$D$17*E9/4</f>
        <v>456</v>
      </c>
      <c r="N9" s="32">
        <f>E9/4*Note!$E$17+D9/2*Note!$E$18</f>
        <v>472</v>
      </c>
      <c r="O9" s="32">
        <f>Note!$F$17*E9/4</f>
        <v>152</v>
      </c>
      <c r="P9" s="37">
        <f>Note!$G$17*E9/4</f>
        <v>608</v>
      </c>
      <c r="Q9" s="36">
        <f t="shared" si="3"/>
        <v>7064</v>
      </c>
      <c r="R9" s="37">
        <f t="shared" si="4"/>
        <v>4256</v>
      </c>
      <c r="S9" s="2">
        <f t="shared" si="0"/>
        <v>56512</v>
      </c>
      <c r="T9" s="2">
        <f t="shared" si="1"/>
        <v>34048</v>
      </c>
    </row>
    <row r="10" spans="1:20" ht="15.75" x14ac:dyDescent="0.25">
      <c r="A10" s="29" t="s">
        <v>28</v>
      </c>
      <c r="B10" s="2">
        <v>16</v>
      </c>
      <c r="C10" s="2">
        <v>21</v>
      </c>
      <c r="D10" s="2">
        <v>16</v>
      </c>
      <c r="E10" s="2">
        <f t="shared" si="2"/>
        <v>336</v>
      </c>
      <c r="F10" s="36">
        <v>6</v>
      </c>
      <c r="G10" s="32">
        <v>18</v>
      </c>
      <c r="H10" s="37">
        <v>5</v>
      </c>
      <c r="I10" s="36">
        <f>Note!$D$10*E10</f>
        <v>2352</v>
      </c>
      <c r="J10" s="32">
        <f>E10*Note!$E$10+D10*Note!$E$11</f>
        <v>1024</v>
      </c>
      <c r="K10" s="32">
        <f>Note!$F$10*E10</f>
        <v>336</v>
      </c>
      <c r="L10" s="37">
        <f>Note!$G$10*E10</f>
        <v>2016</v>
      </c>
      <c r="M10" s="36">
        <f>Note!$D$17*E10/4</f>
        <v>252</v>
      </c>
      <c r="N10" s="32">
        <f>E10/4*Note!$E$17+D10/2*Note!$E$18</f>
        <v>260</v>
      </c>
      <c r="O10" s="32">
        <f>Note!$F$17*E10/4</f>
        <v>84</v>
      </c>
      <c r="P10" s="37">
        <f>Note!$G$17*E10/4</f>
        <v>336</v>
      </c>
      <c r="Q10" s="36">
        <f t="shared" si="3"/>
        <v>3912</v>
      </c>
      <c r="R10" s="37">
        <f t="shared" si="4"/>
        <v>2352</v>
      </c>
      <c r="S10" s="2">
        <f t="shared" si="0"/>
        <v>62592</v>
      </c>
      <c r="T10" s="2">
        <f t="shared" si="1"/>
        <v>37632</v>
      </c>
    </row>
    <row r="11" spans="1:20" ht="15.75" x14ac:dyDescent="0.25">
      <c r="A11" s="29" t="s">
        <v>29</v>
      </c>
      <c r="B11" s="2">
        <v>16</v>
      </c>
      <c r="C11" s="2">
        <v>26</v>
      </c>
      <c r="D11" s="2">
        <v>8</v>
      </c>
      <c r="E11" s="2">
        <f t="shared" si="2"/>
        <v>208</v>
      </c>
      <c r="F11" s="36">
        <v>6</v>
      </c>
      <c r="G11" s="32">
        <v>18</v>
      </c>
      <c r="H11" s="37">
        <v>5</v>
      </c>
      <c r="I11" s="36">
        <f>Note!$D$10*E11</f>
        <v>1456</v>
      </c>
      <c r="J11" s="32">
        <f>E11*Note!$E$10+D11*Note!$E$11</f>
        <v>632</v>
      </c>
      <c r="K11" s="32">
        <f>Note!$F$10*E11</f>
        <v>208</v>
      </c>
      <c r="L11" s="37">
        <f>Note!$G$10*E11</f>
        <v>1248</v>
      </c>
      <c r="M11" s="36">
        <f>Note!$D$17*E11/4</f>
        <v>156</v>
      </c>
      <c r="N11" s="32">
        <f>E11/4*Note!$E$17+D11/2*Note!$E$18</f>
        <v>160</v>
      </c>
      <c r="O11" s="32">
        <f>Note!$F$17*E11/4</f>
        <v>52</v>
      </c>
      <c r="P11" s="37">
        <f>Note!$G$17*E11/4</f>
        <v>208</v>
      </c>
      <c r="Q11" s="36">
        <f t="shared" si="3"/>
        <v>2428</v>
      </c>
      <c r="R11" s="37">
        <f t="shared" si="4"/>
        <v>1456</v>
      </c>
      <c r="S11" s="2">
        <f t="shared" si="0"/>
        <v>77696</v>
      </c>
      <c r="T11" s="2">
        <f t="shared" si="1"/>
        <v>46592</v>
      </c>
    </row>
    <row r="12" spans="1:20" ht="15.75" x14ac:dyDescent="0.25">
      <c r="A12" s="29" t="s">
        <v>30</v>
      </c>
      <c r="B12" s="2">
        <v>8</v>
      </c>
      <c r="C12" s="2">
        <v>12</v>
      </c>
      <c r="D12" s="2">
        <v>16</v>
      </c>
      <c r="E12" s="2">
        <f t="shared" si="2"/>
        <v>192</v>
      </c>
      <c r="F12" s="36">
        <v>6</v>
      </c>
      <c r="G12" s="32">
        <v>18</v>
      </c>
      <c r="H12" s="37">
        <v>5</v>
      </c>
      <c r="I12" s="36">
        <f>Note!$D$10*E12</f>
        <v>1344</v>
      </c>
      <c r="J12" s="32">
        <f>E12*Note!$E$10+D12*Note!$E$11</f>
        <v>592</v>
      </c>
      <c r="K12" s="32">
        <f>Note!$F$10*E12</f>
        <v>192</v>
      </c>
      <c r="L12" s="37">
        <f>Note!$G$10*E12</f>
        <v>1152</v>
      </c>
      <c r="M12" s="36">
        <f>Note!$D$17*E12/4</f>
        <v>144</v>
      </c>
      <c r="N12" s="32">
        <f>E12/4*Note!$E$17+D12/2*Note!$E$18</f>
        <v>152</v>
      </c>
      <c r="O12" s="32">
        <f>Note!$F$17*E12/4</f>
        <v>48</v>
      </c>
      <c r="P12" s="37">
        <f>Note!$G$17*E12/4</f>
        <v>192</v>
      </c>
      <c r="Q12" s="36">
        <f t="shared" si="3"/>
        <v>2256</v>
      </c>
      <c r="R12" s="37">
        <f t="shared" si="4"/>
        <v>1344</v>
      </c>
      <c r="S12" s="2">
        <f t="shared" si="0"/>
        <v>72192</v>
      </c>
      <c r="T12" s="2">
        <f t="shared" si="1"/>
        <v>43008</v>
      </c>
    </row>
    <row r="13" spans="1:20" ht="15.75" x14ac:dyDescent="0.25">
      <c r="A13" s="29" t="s">
        <v>31</v>
      </c>
      <c r="B13" s="2">
        <v>8</v>
      </c>
      <c r="C13" s="2">
        <v>15</v>
      </c>
      <c r="D13" s="2">
        <v>8</v>
      </c>
      <c r="E13" s="2">
        <f t="shared" si="2"/>
        <v>120</v>
      </c>
      <c r="F13" s="36">
        <v>6</v>
      </c>
      <c r="G13" s="32">
        <v>18</v>
      </c>
      <c r="H13" s="37">
        <v>5</v>
      </c>
      <c r="I13" s="36">
        <f>Note!$D$10*E13</f>
        <v>840</v>
      </c>
      <c r="J13" s="32">
        <f>E13*Note!$E$10+D13*Note!$E$11</f>
        <v>368</v>
      </c>
      <c r="K13" s="32">
        <f>Note!$F$10*E13</f>
        <v>120</v>
      </c>
      <c r="L13" s="37">
        <f>Note!$G$10*E13</f>
        <v>720</v>
      </c>
      <c r="M13" s="36">
        <f>Note!$D$17*E13/4</f>
        <v>90</v>
      </c>
      <c r="N13" s="32">
        <f>E13/4*Note!$E$17+D13/2*Note!$E$18</f>
        <v>94</v>
      </c>
      <c r="O13" s="32">
        <f>Note!$F$17*E13/4</f>
        <v>30</v>
      </c>
      <c r="P13" s="37">
        <f>Note!$G$17*E13/4</f>
        <v>120</v>
      </c>
      <c r="Q13" s="36">
        <f t="shared" si="3"/>
        <v>1416</v>
      </c>
      <c r="R13" s="37">
        <f t="shared" si="4"/>
        <v>840</v>
      </c>
      <c r="S13" s="2">
        <f t="shared" si="0"/>
        <v>90624</v>
      </c>
      <c r="T13" s="2">
        <f t="shared" si="1"/>
        <v>53760</v>
      </c>
    </row>
    <row r="14" spans="1:20" ht="15.75" x14ac:dyDescent="0.25">
      <c r="A14" s="29" t="s">
        <v>32</v>
      </c>
      <c r="B14" s="2">
        <v>8</v>
      </c>
      <c r="C14" s="2">
        <v>21</v>
      </c>
      <c r="D14" s="2">
        <v>4</v>
      </c>
      <c r="E14" s="2">
        <f t="shared" si="2"/>
        <v>84</v>
      </c>
      <c r="F14" s="36">
        <v>6</v>
      </c>
      <c r="G14" s="32">
        <v>18</v>
      </c>
      <c r="H14" s="37">
        <v>5</v>
      </c>
      <c r="I14" s="36">
        <f>Note!$D$10*E14</f>
        <v>588</v>
      </c>
      <c r="J14" s="32">
        <f>E14*Note!$E$10+D14*Note!$E$11</f>
        <v>256</v>
      </c>
      <c r="K14" s="32">
        <f>Note!$F$10*E14</f>
        <v>84</v>
      </c>
      <c r="L14" s="37">
        <f>Note!$G$10*E14</f>
        <v>504</v>
      </c>
      <c r="M14" s="36">
        <f>Note!$D$17*E14/4</f>
        <v>63</v>
      </c>
      <c r="N14" s="32">
        <f>E14/4*Note!$E$17+D14/2*Note!$E$18</f>
        <v>65</v>
      </c>
      <c r="O14" s="32">
        <f>Note!$F$17*E14/4</f>
        <v>21</v>
      </c>
      <c r="P14" s="37">
        <f>Note!$G$17*E14/4</f>
        <v>84</v>
      </c>
      <c r="Q14" s="36">
        <f t="shared" si="3"/>
        <v>996</v>
      </c>
      <c r="R14" s="37">
        <f t="shared" si="4"/>
        <v>588</v>
      </c>
      <c r="S14" s="2">
        <f t="shared" si="0"/>
        <v>127488</v>
      </c>
      <c r="T14" s="2">
        <f t="shared" si="1"/>
        <v>75264</v>
      </c>
    </row>
    <row r="15" spans="1:20" ht="16.5" thickBot="1" x14ac:dyDescent="0.3">
      <c r="A15" s="29" t="s">
        <v>33</v>
      </c>
      <c r="B15" s="2">
        <v>4</v>
      </c>
      <c r="C15" s="2">
        <v>9</v>
      </c>
      <c r="D15" s="2">
        <v>8</v>
      </c>
      <c r="E15" s="2">
        <f t="shared" si="2"/>
        <v>72</v>
      </c>
      <c r="F15" s="38">
        <v>6</v>
      </c>
      <c r="G15" s="39">
        <v>18</v>
      </c>
      <c r="H15" s="40">
        <v>5</v>
      </c>
      <c r="I15" s="38">
        <f>Note!$D$10*E15</f>
        <v>504</v>
      </c>
      <c r="J15" s="39">
        <f>E15*Note!$E$10+D15*Note!$E$11</f>
        <v>224</v>
      </c>
      <c r="K15" s="39">
        <f>Note!$F$10*E15</f>
        <v>72</v>
      </c>
      <c r="L15" s="40">
        <f>Note!$G$10*E15</f>
        <v>432</v>
      </c>
      <c r="M15" s="38">
        <f>Note!$D$17*E15/4</f>
        <v>54</v>
      </c>
      <c r="N15" s="39">
        <f>E15/4*Note!$E$17+D15/2*Note!$E$18</f>
        <v>58</v>
      </c>
      <c r="O15" s="39">
        <f>Note!$F$17*E15/4</f>
        <v>18</v>
      </c>
      <c r="P15" s="40">
        <f>Note!$G$17*E15/4</f>
        <v>72</v>
      </c>
      <c r="Q15" s="38">
        <f t="shared" si="3"/>
        <v>864</v>
      </c>
      <c r="R15" s="40">
        <f t="shared" si="4"/>
        <v>504</v>
      </c>
      <c r="S15" s="2">
        <f t="shared" si="0"/>
        <v>110592</v>
      </c>
      <c r="T15" s="2">
        <f t="shared" si="1"/>
        <v>64512</v>
      </c>
    </row>
    <row r="18" spans="1:15" ht="21.75" thickBot="1" x14ac:dyDescent="0.4">
      <c r="A18" s="1" t="s">
        <v>83</v>
      </c>
    </row>
    <row r="19" spans="1:15" x14ac:dyDescent="0.25">
      <c r="A19" s="28" t="s">
        <v>34</v>
      </c>
      <c r="B19" s="28" t="s">
        <v>0</v>
      </c>
      <c r="C19" s="28" t="s">
        <v>77</v>
      </c>
      <c r="D19" s="28" t="s">
        <v>1</v>
      </c>
      <c r="E19" s="33" t="s">
        <v>67</v>
      </c>
      <c r="F19" s="34" t="s">
        <v>72</v>
      </c>
      <c r="G19" s="35" t="s">
        <v>73</v>
      </c>
      <c r="H19" s="35" t="s">
        <v>48</v>
      </c>
      <c r="I19" s="41" t="s">
        <v>78</v>
      </c>
      <c r="J19" s="28" t="s">
        <v>79</v>
      </c>
      <c r="K19" s="28" t="s">
        <v>80</v>
      </c>
      <c r="N19" s="2" t="s">
        <v>64</v>
      </c>
      <c r="O19" s="2">
        <v>12</v>
      </c>
    </row>
    <row r="20" spans="1:15" ht="15.75" x14ac:dyDescent="0.25">
      <c r="A20" s="29" t="s">
        <v>22</v>
      </c>
      <c r="B20" s="2">
        <v>64</v>
      </c>
      <c r="C20" s="2">
        <v>68</v>
      </c>
      <c r="D20" s="2">
        <v>64</v>
      </c>
      <c r="E20" s="2">
        <f>C20*D20</f>
        <v>4352</v>
      </c>
      <c r="F20" s="36">
        <f>(C20+7)*D20*$O$20</f>
        <v>38400</v>
      </c>
      <c r="G20" s="32">
        <f>C20*D20*$O$20</f>
        <v>34816</v>
      </c>
      <c r="H20" s="32">
        <f>B20*D20*$O$20</f>
        <v>32768</v>
      </c>
      <c r="I20" s="37">
        <v>12</v>
      </c>
      <c r="J20" s="2">
        <f>SUM(F20:I20)</f>
        <v>105996</v>
      </c>
      <c r="K20" s="2">
        <f>$F$1/B20*$G$1/D20*J20</f>
        <v>105996</v>
      </c>
      <c r="N20" s="2" t="s">
        <v>65</v>
      </c>
      <c r="O20" s="2">
        <v>8</v>
      </c>
    </row>
    <row r="21" spans="1:15" ht="15.75" x14ac:dyDescent="0.25">
      <c r="A21" s="29" t="s">
        <v>23</v>
      </c>
      <c r="B21" s="2">
        <v>64</v>
      </c>
      <c r="C21" s="2">
        <v>72</v>
      </c>
      <c r="D21" s="2">
        <v>32</v>
      </c>
      <c r="E21" s="2">
        <f t="shared" ref="E21:E31" si="5">C21*D21</f>
        <v>2304</v>
      </c>
      <c r="F21" s="36">
        <f t="shared" ref="F21:F31" si="6">(C21+7)*D21*$O$20</f>
        <v>20224</v>
      </c>
      <c r="G21" s="32">
        <f t="shared" ref="G21:G31" si="7">C21*D21*$O$20</f>
        <v>18432</v>
      </c>
      <c r="H21" s="32">
        <f t="shared" ref="H21:H31" si="8">B21*D21*$O$20</f>
        <v>16384</v>
      </c>
      <c r="I21" s="37">
        <v>12</v>
      </c>
      <c r="J21" s="2">
        <f t="shared" ref="J21:J31" si="9">SUM(F21:I21)</f>
        <v>55052</v>
      </c>
      <c r="K21" s="2">
        <f t="shared" ref="K21:K31" si="10">$F$1/B21*$G$1/D21*J21</f>
        <v>110104</v>
      </c>
      <c r="N21" s="2" t="s">
        <v>66</v>
      </c>
      <c r="O21" s="2">
        <v>8</v>
      </c>
    </row>
    <row r="22" spans="1:15" ht="15.75" x14ac:dyDescent="0.25">
      <c r="A22" s="29" t="s">
        <v>24</v>
      </c>
      <c r="B22" s="2">
        <v>32</v>
      </c>
      <c r="C22" s="2">
        <v>34</v>
      </c>
      <c r="D22" s="2">
        <v>64</v>
      </c>
      <c r="E22" s="2">
        <f t="shared" si="5"/>
        <v>2176</v>
      </c>
      <c r="F22" s="36">
        <f t="shared" si="6"/>
        <v>20992</v>
      </c>
      <c r="G22" s="32">
        <f t="shared" si="7"/>
        <v>17408</v>
      </c>
      <c r="H22" s="32">
        <f t="shared" si="8"/>
        <v>16384</v>
      </c>
      <c r="I22" s="37">
        <v>12</v>
      </c>
      <c r="J22" s="2">
        <f t="shared" si="9"/>
        <v>54796</v>
      </c>
      <c r="K22" s="2">
        <f t="shared" si="10"/>
        <v>109592</v>
      </c>
    </row>
    <row r="23" spans="1:15" ht="15.75" x14ac:dyDescent="0.25">
      <c r="A23" s="29" t="s">
        <v>25</v>
      </c>
      <c r="B23" s="2">
        <v>32</v>
      </c>
      <c r="C23" s="2">
        <v>37</v>
      </c>
      <c r="D23" s="2">
        <v>32</v>
      </c>
      <c r="E23" s="2">
        <f t="shared" si="5"/>
        <v>1184</v>
      </c>
      <c r="F23" s="36">
        <f t="shared" si="6"/>
        <v>11264</v>
      </c>
      <c r="G23" s="32">
        <f t="shared" si="7"/>
        <v>9472</v>
      </c>
      <c r="H23" s="32">
        <f t="shared" si="8"/>
        <v>8192</v>
      </c>
      <c r="I23" s="37">
        <v>12</v>
      </c>
      <c r="J23" s="2">
        <f t="shared" si="9"/>
        <v>28940</v>
      </c>
      <c r="K23" s="2">
        <f t="shared" si="10"/>
        <v>115760</v>
      </c>
    </row>
    <row r="24" spans="1:15" ht="15.75" x14ac:dyDescent="0.25">
      <c r="A24" s="29" t="s">
        <v>26</v>
      </c>
      <c r="B24" s="2">
        <v>32</v>
      </c>
      <c r="C24" s="2">
        <v>41</v>
      </c>
      <c r="D24" s="2">
        <v>16</v>
      </c>
      <c r="E24" s="2">
        <f t="shared" si="5"/>
        <v>656</v>
      </c>
      <c r="F24" s="36">
        <f t="shared" si="6"/>
        <v>6144</v>
      </c>
      <c r="G24" s="32">
        <f t="shared" si="7"/>
        <v>5248</v>
      </c>
      <c r="H24" s="32">
        <f t="shared" si="8"/>
        <v>4096</v>
      </c>
      <c r="I24" s="37">
        <v>12</v>
      </c>
      <c r="J24" s="2">
        <f t="shared" si="9"/>
        <v>15500</v>
      </c>
      <c r="K24" s="2">
        <f t="shared" si="10"/>
        <v>124000</v>
      </c>
    </row>
    <row r="25" spans="1:15" ht="15.75" x14ac:dyDescent="0.25">
      <c r="A25" s="29" t="s">
        <v>27</v>
      </c>
      <c r="B25" s="2">
        <v>16</v>
      </c>
      <c r="C25" s="2">
        <v>19</v>
      </c>
      <c r="D25" s="2">
        <v>32</v>
      </c>
      <c r="E25" s="2">
        <f t="shared" si="5"/>
        <v>608</v>
      </c>
      <c r="F25" s="36">
        <f t="shared" si="6"/>
        <v>6656</v>
      </c>
      <c r="G25" s="32">
        <f t="shared" si="7"/>
        <v>4864</v>
      </c>
      <c r="H25" s="32">
        <f t="shared" si="8"/>
        <v>4096</v>
      </c>
      <c r="I25" s="37">
        <v>12</v>
      </c>
      <c r="J25" s="2">
        <f t="shared" si="9"/>
        <v>15628</v>
      </c>
      <c r="K25" s="2">
        <f t="shared" si="10"/>
        <v>125024</v>
      </c>
    </row>
    <row r="26" spans="1:15" ht="15.75" x14ac:dyDescent="0.25">
      <c r="A26" s="29" t="s">
        <v>28</v>
      </c>
      <c r="B26" s="2">
        <v>16</v>
      </c>
      <c r="C26" s="2">
        <v>21</v>
      </c>
      <c r="D26" s="2">
        <v>16</v>
      </c>
      <c r="E26" s="2">
        <f t="shared" si="5"/>
        <v>336</v>
      </c>
      <c r="F26" s="36">
        <f t="shared" si="6"/>
        <v>3584</v>
      </c>
      <c r="G26" s="32">
        <f t="shared" si="7"/>
        <v>2688</v>
      </c>
      <c r="H26" s="32">
        <f t="shared" si="8"/>
        <v>2048</v>
      </c>
      <c r="I26" s="37">
        <v>12</v>
      </c>
      <c r="J26" s="2">
        <f t="shared" si="9"/>
        <v>8332</v>
      </c>
      <c r="K26" s="2">
        <f t="shared" si="10"/>
        <v>133312</v>
      </c>
    </row>
    <row r="27" spans="1:15" ht="15.75" x14ac:dyDescent="0.25">
      <c r="A27" s="29" t="s">
        <v>29</v>
      </c>
      <c r="B27" s="2">
        <v>16</v>
      </c>
      <c r="C27" s="2">
        <v>26</v>
      </c>
      <c r="D27" s="2">
        <v>8</v>
      </c>
      <c r="E27" s="2">
        <f t="shared" si="5"/>
        <v>208</v>
      </c>
      <c r="F27" s="36">
        <f t="shared" si="6"/>
        <v>2112</v>
      </c>
      <c r="G27" s="32">
        <f t="shared" si="7"/>
        <v>1664</v>
      </c>
      <c r="H27" s="32">
        <f t="shared" si="8"/>
        <v>1024</v>
      </c>
      <c r="I27" s="37">
        <v>12</v>
      </c>
      <c r="J27" s="2">
        <f t="shared" si="9"/>
        <v>4812</v>
      </c>
      <c r="K27" s="2">
        <f t="shared" si="10"/>
        <v>153984</v>
      </c>
    </row>
    <row r="28" spans="1:15" ht="15.75" x14ac:dyDescent="0.25">
      <c r="A28" s="29" t="s">
        <v>30</v>
      </c>
      <c r="B28" s="2">
        <v>8</v>
      </c>
      <c r="C28" s="2">
        <v>12</v>
      </c>
      <c r="D28" s="2">
        <v>16</v>
      </c>
      <c r="E28" s="2">
        <f t="shared" si="5"/>
        <v>192</v>
      </c>
      <c r="F28" s="36">
        <f t="shared" si="6"/>
        <v>2432</v>
      </c>
      <c r="G28" s="32">
        <f t="shared" si="7"/>
        <v>1536</v>
      </c>
      <c r="H28" s="32">
        <f t="shared" si="8"/>
        <v>1024</v>
      </c>
      <c r="I28" s="37">
        <v>12</v>
      </c>
      <c r="J28" s="2">
        <f t="shared" si="9"/>
        <v>5004</v>
      </c>
      <c r="K28" s="2">
        <f t="shared" si="10"/>
        <v>160128</v>
      </c>
    </row>
    <row r="29" spans="1:15" ht="15.75" x14ac:dyDescent="0.25">
      <c r="A29" s="29" t="s">
        <v>31</v>
      </c>
      <c r="B29" s="2">
        <v>8</v>
      </c>
      <c r="C29" s="2">
        <v>15</v>
      </c>
      <c r="D29" s="2">
        <v>8</v>
      </c>
      <c r="E29" s="2">
        <f t="shared" si="5"/>
        <v>120</v>
      </c>
      <c r="F29" s="36">
        <f t="shared" si="6"/>
        <v>1408</v>
      </c>
      <c r="G29" s="32">
        <f t="shared" si="7"/>
        <v>960</v>
      </c>
      <c r="H29" s="32">
        <f t="shared" si="8"/>
        <v>512</v>
      </c>
      <c r="I29" s="37">
        <v>12</v>
      </c>
      <c r="J29" s="2">
        <f t="shared" si="9"/>
        <v>2892</v>
      </c>
      <c r="K29" s="2">
        <f t="shared" si="10"/>
        <v>185088</v>
      </c>
    </row>
    <row r="30" spans="1:15" ht="15.75" x14ac:dyDescent="0.25">
      <c r="A30" s="29" t="s">
        <v>32</v>
      </c>
      <c r="B30" s="2">
        <v>8</v>
      </c>
      <c r="C30" s="2">
        <v>21</v>
      </c>
      <c r="D30" s="2">
        <v>4</v>
      </c>
      <c r="E30" s="2">
        <f t="shared" si="5"/>
        <v>84</v>
      </c>
      <c r="F30" s="36">
        <f t="shared" si="6"/>
        <v>896</v>
      </c>
      <c r="G30" s="32">
        <f t="shared" si="7"/>
        <v>672</v>
      </c>
      <c r="H30" s="32">
        <f t="shared" si="8"/>
        <v>256</v>
      </c>
      <c r="I30" s="37">
        <v>12</v>
      </c>
      <c r="J30" s="2">
        <f t="shared" si="9"/>
        <v>1836</v>
      </c>
      <c r="K30" s="2">
        <f t="shared" si="10"/>
        <v>235008</v>
      </c>
    </row>
    <row r="31" spans="1:15" ht="16.5" thickBot="1" x14ac:dyDescent="0.3">
      <c r="A31" s="29" t="s">
        <v>33</v>
      </c>
      <c r="B31" s="2">
        <v>4</v>
      </c>
      <c r="C31" s="2">
        <v>9</v>
      </c>
      <c r="D31" s="2">
        <v>8</v>
      </c>
      <c r="E31" s="2">
        <f t="shared" si="5"/>
        <v>72</v>
      </c>
      <c r="F31" s="38">
        <f t="shared" si="6"/>
        <v>1024</v>
      </c>
      <c r="G31" s="39">
        <f t="shared" si="7"/>
        <v>576</v>
      </c>
      <c r="H31" s="39">
        <f t="shared" si="8"/>
        <v>256</v>
      </c>
      <c r="I31" s="40">
        <v>12</v>
      </c>
      <c r="J31" s="2">
        <f t="shared" si="9"/>
        <v>1868</v>
      </c>
      <c r="K31" s="2">
        <f t="shared" si="10"/>
        <v>239104</v>
      </c>
    </row>
    <row r="34" spans="1:12" ht="21.75" thickBot="1" x14ac:dyDescent="0.4">
      <c r="A34" s="1" t="s">
        <v>69</v>
      </c>
    </row>
    <row r="35" spans="1:12" x14ac:dyDescent="0.25">
      <c r="A35" s="28" t="s">
        <v>34</v>
      </c>
      <c r="B35" s="28" t="s">
        <v>0</v>
      </c>
      <c r="C35" s="28" t="s">
        <v>77</v>
      </c>
      <c r="D35" s="28" t="s">
        <v>1</v>
      </c>
      <c r="E35" s="33" t="s">
        <v>67</v>
      </c>
      <c r="F35" s="34" t="s">
        <v>70</v>
      </c>
      <c r="G35" s="35" t="s">
        <v>71</v>
      </c>
      <c r="H35" s="35" t="s">
        <v>74</v>
      </c>
      <c r="I35" s="35" t="s">
        <v>75</v>
      </c>
      <c r="J35" s="41" t="s">
        <v>76</v>
      </c>
      <c r="K35" s="31" t="s">
        <v>81</v>
      </c>
      <c r="L35" s="31" t="s">
        <v>82</v>
      </c>
    </row>
    <row r="36" spans="1:12" ht="15.75" x14ac:dyDescent="0.25">
      <c r="A36" s="29" t="s">
        <v>22</v>
      </c>
      <c r="B36" s="2">
        <v>64</v>
      </c>
      <c r="C36" s="2">
        <v>68</v>
      </c>
      <c r="D36" s="2">
        <v>64</v>
      </c>
      <c r="E36" s="2">
        <f>C36*D36</f>
        <v>4352</v>
      </c>
      <c r="F36" s="36">
        <f>(C36+7)*D36*$O$20</f>
        <v>38400</v>
      </c>
      <c r="G36" s="32">
        <f>C36*D36*$O$20</f>
        <v>34816</v>
      </c>
      <c r="H36" s="32">
        <f>B36*D36*$O$20</f>
        <v>32768</v>
      </c>
      <c r="I36" s="32">
        <f>F36/4</f>
        <v>9600</v>
      </c>
      <c r="J36" s="37">
        <f>H36/4</f>
        <v>8192</v>
      </c>
      <c r="K36" s="2">
        <f>SUM(F36:J36)</f>
        <v>123776</v>
      </c>
      <c r="L36" s="2">
        <f>$F$1/B36*$G$1/D36*K36</f>
        <v>123776</v>
      </c>
    </row>
    <row r="37" spans="1:12" ht="15.75" x14ac:dyDescent="0.25">
      <c r="A37" s="29" t="s">
        <v>23</v>
      </c>
      <c r="B37" s="2">
        <v>64</v>
      </c>
      <c r="C37" s="2">
        <v>72</v>
      </c>
      <c r="D37" s="2">
        <v>32</v>
      </c>
      <c r="E37" s="2">
        <f t="shared" ref="E37:E47" si="11">C37*D37</f>
        <v>2304</v>
      </c>
      <c r="F37" s="36">
        <f t="shared" ref="F37:F47" si="12">(C37+7)*D37*$O$20</f>
        <v>20224</v>
      </c>
      <c r="G37" s="32">
        <f t="shared" ref="G37:G47" si="13">C37*D37*$O$20</f>
        <v>18432</v>
      </c>
      <c r="H37" s="32">
        <f t="shared" ref="H37:H47" si="14">B37*D37*$O$20</f>
        <v>16384</v>
      </c>
      <c r="I37" s="32">
        <f t="shared" ref="I37:I47" si="15">F37/4</f>
        <v>5056</v>
      </c>
      <c r="J37" s="37">
        <f t="shared" ref="J37:J47" si="16">H37/4</f>
        <v>4096</v>
      </c>
      <c r="K37" s="2">
        <f t="shared" ref="K37:K47" si="17">SUM(F37:J37)</f>
        <v>64192</v>
      </c>
      <c r="L37" s="2">
        <f t="shared" ref="L37:L47" si="18">$F$1/B37*$G$1/D37*K37</f>
        <v>128384</v>
      </c>
    </row>
    <row r="38" spans="1:12" ht="15.75" x14ac:dyDescent="0.25">
      <c r="A38" s="29" t="s">
        <v>24</v>
      </c>
      <c r="B38" s="2">
        <v>32</v>
      </c>
      <c r="C38" s="2">
        <v>34</v>
      </c>
      <c r="D38" s="2">
        <v>64</v>
      </c>
      <c r="E38" s="2">
        <f t="shared" si="11"/>
        <v>2176</v>
      </c>
      <c r="F38" s="36">
        <f t="shared" si="12"/>
        <v>20992</v>
      </c>
      <c r="G38" s="32">
        <f t="shared" si="13"/>
        <v>17408</v>
      </c>
      <c r="H38" s="32">
        <f t="shared" si="14"/>
        <v>16384</v>
      </c>
      <c r="I38" s="32">
        <f t="shared" si="15"/>
        <v>5248</v>
      </c>
      <c r="J38" s="37">
        <f t="shared" si="16"/>
        <v>4096</v>
      </c>
      <c r="K38" s="2">
        <f t="shared" si="17"/>
        <v>64128</v>
      </c>
      <c r="L38" s="2">
        <f t="shared" si="18"/>
        <v>128256</v>
      </c>
    </row>
    <row r="39" spans="1:12" ht="15.75" x14ac:dyDescent="0.25">
      <c r="A39" s="29" t="s">
        <v>25</v>
      </c>
      <c r="B39" s="2">
        <v>32</v>
      </c>
      <c r="C39" s="2">
        <v>37</v>
      </c>
      <c r="D39" s="2">
        <v>32</v>
      </c>
      <c r="E39" s="2">
        <f t="shared" si="11"/>
        <v>1184</v>
      </c>
      <c r="F39" s="36">
        <f t="shared" si="12"/>
        <v>11264</v>
      </c>
      <c r="G39" s="32">
        <f t="shared" si="13"/>
        <v>9472</v>
      </c>
      <c r="H39" s="32">
        <f t="shared" si="14"/>
        <v>8192</v>
      </c>
      <c r="I39" s="32">
        <f t="shared" si="15"/>
        <v>2816</v>
      </c>
      <c r="J39" s="37">
        <f t="shared" si="16"/>
        <v>2048</v>
      </c>
      <c r="K39" s="2">
        <f t="shared" si="17"/>
        <v>33792</v>
      </c>
      <c r="L39" s="2">
        <f t="shared" si="18"/>
        <v>135168</v>
      </c>
    </row>
    <row r="40" spans="1:12" ht="15.75" x14ac:dyDescent="0.25">
      <c r="A40" s="29" t="s">
        <v>26</v>
      </c>
      <c r="B40" s="2">
        <v>32</v>
      </c>
      <c r="C40" s="2">
        <v>41</v>
      </c>
      <c r="D40" s="2">
        <v>16</v>
      </c>
      <c r="E40" s="2">
        <f t="shared" si="11"/>
        <v>656</v>
      </c>
      <c r="F40" s="36">
        <f t="shared" si="12"/>
        <v>6144</v>
      </c>
      <c r="G40" s="32">
        <f t="shared" si="13"/>
        <v>5248</v>
      </c>
      <c r="H40" s="32">
        <f t="shared" si="14"/>
        <v>4096</v>
      </c>
      <c r="I40" s="32">
        <f t="shared" si="15"/>
        <v>1536</v>
      </c>
      <c r="J40" s="37">
        <f t="shared" si="16"/>
        <v>1024</v>
      </c>
      <c r="K40" s="2">
        <f t="shared" si="17"/>
        <v>18048</v>
      </c>
      <c r="L40" s="2">
        <f t="shared" si="18"/>
        <v>144384</v>
      </c>
    </row>
    <row r="41" spans="1:12" ht="15.75" x14ac:dyDescent="0.25">
      <c r="A41" s="29" t="s">
        <v>27</v>
      </c>
      <c r="B41" s="2">
        <v>16</v>
      </c>
      <c r="C41" s="2">
        <v>19</v>
      </c>
      <c r="D41" s="2">
        <v>32</v>
      </c>
      <c r="E41" s="2">
        <f t="shared" si="11"/>
        <v>608</v>
      </c>
      <c r="F41" s="36">
        <f t="shared" si="12"/>
        <v>6656</v>
      </c>
      <c r="G41" s="32">
        <f t="shared" si="13"/>
        <v>4864</v>
      </c>
      <c r="H41" s="32">
        <f t="shared" si="14"/>
        <v>4096</v>
      </c>
      <c r="I41" s="32">
        <f t="shared" si="15"/>
        <v>1664</v>
      </c>
      <c r="J41" s="37">
        <f t="shared" si="16"/>
        <v>1024</v>
      </c>
      <c r="K41" s="2">
        <f t="shared" si="17"/>
        <v>18304</v>
      </c>
      <c r="L41" s="2">
        <f t="shared" si="18"/>
        <v>146432</v>
      </c>
    </row>
    <row r="42" spans="1:12" ht="15.75" x14ac:dyDescent="0.25">
      <c r="A42" s="29" t="s">
        <v>28</v>
      </c>
      <c r="B42" s="2">
        <v>16</v>
      </c>
      <c r="C42" s="2">
        <v>21</v>
      </c>
      <c r="D42" s="2">
        <v>16</v>
      </c>
      <c r="E42" s="2">
        <f t="shared" si="11"/>
        <v>336</v>
      </c>
      <c r="F42" s="36">
        <f t="shared" si="12"/>
        <v>3584</v>
      </c>
      <c r="G42" s="32">
        <f t="shared" si="13"/>
        <v>2688</v>
      </c>
      <c r="H42" s="32">
        <f t="shared" si="14"/>
        <v>2048</v>
      </c>
      <c r="I42" s="32">
        <f t="shared" si="15"/>
        <v>896</v>
      </c>
      <c r="J42" s="37">
        <f t="shared" si="16"/>
        <v>512</v>
      </c>
      <c r="K42" s="2">
        <f t="shared" si="17"/>
        <v>9728</v>
      </c>
      <c r="L42" s="2">
        <f t="shared" si="18"/>
        <v>155648</v>
      </c>
    </row>
    <row r="43" spans="1:12" ht="15.75" x14ac:dyDescent="0.25">
      <c r="A43" s="29" t="s">
        <v>29</v>
      </c>
      <c r="B43" s="2">
        <v>16</v>
      </c>
      <c r="C43" s="2">
        <v>26</v>
      </c>
      <c r="D43" s="2">
        <v>8</v>
      </c>
      <c r="E43" s="2">
        <f t="shared" si="11"/>
        <v>208</v>
      </c>
      <c r="F43" s="36">
        <f t="shared" si="12"/>
        <v>2112</v>
      </c>
      <c r="G43" s="32">
        <f t="shared" si="13"/>
        <v>1664</v>
      </c>
      <c r="H43" s="32">
        <f t="shared" si="14"/>
        <v>1024</v>
      </c>
      <c r="I43" s="32">
        <f t="shared" si="15"/>
        <v>528</v>
      </c>
      <c r="J43" s="37">
        <f t="shared" si="16"/>
        <v>256</v>
      </c>
      <c r="K43" s="2">
        <f t="shared" si="17"/>
        <v>5584</v>
      </c>
      <c r="L43" s="2">
        <f t="shared" si="18"/>
        <v>178688</v>
      </c>
    </row>
    <row r="44" spans="1:12" ht="15.75" x14ac:dyDescent="0.25">
      <c r="A44" s="29" t="s">
        <v>30</v>
      </c>
      <c r="B44" s="2">
        <v>8</v>
      </c>
      <c r="C44" s="2">
        <v>12</v>
      </c>
      <c r="D44" s="2">
        <v>16</v>
      </c>
      <c r="E44" s="2">
        <f t="shared" si="11"/>
        <v>192</v>
      </c>
      <c r="F44" s="36">
        <f t="shared" si="12"/>
        <v>2432</v>
      </c>
      <c r="G44" s="32">
        <f t="shared" si="13"/>
        <v>1536</v>
      </c>
      <c r="H44" s="32">
        <f t="shared" si="14"/>
        <v>1024</v>
      </c>
      <c r="I44" s="32">
        <f t="shared" si="15"/>
        <v>608</v>
      </c>
      <c r="J44" s="37">
        <f t="shared" si="16"/>
        <v>256</v>
      </c>
      <c r="K44" s="2">
        <f t="shared" si="17"/>
        <v>5856</v>
      </c>
      <c r="L44" s="2">
        <f t="shared" si="18"/>
        <v>187392</v>
      </c>
    </row>
    <row r="45" spans="1:12" ht="15.75" x14ac:dyDescent="0.25">
      <c r="A45" s="29" t="s">
        <v>31</v>
      </c>
      <c r="B45" s="2">
        <v>8</v>
      </c>
      <c r="C45" s="2">
        <v>15</v>
      </c>
      <c r="D45" s="2">
        <v>8</v>
      </c>
      <c r="E45" s="2">
        <f t="shared" si="11"/>
        <v>120</v>
      </c>
      <c r="F45" s="36">
        <f t="shared" si="12"/>
        <v>1408</v>
      </c>
      <c r="G45" s="32">
        <f t="shared" si="13"/>
        <v>960</v>
      </c>
      <c r="H45" s="32">
        <f t="shared" si="14"/>
        <v>512</v>
      </c>
      <c r="I45" s="32">
        <f t="shared" si="15"/>
        <v>352</v>
      </c>
      <c r="J45" s="37">
        <f t="shared" si="16"/>
        <v>128</v>
      </c>
      <c r="K45" s="2">
        <f t="shared" si="17"/>
        <v>3360</v>
      </c>
      <c r="L45" s="2">
        <f t="shared" si="18"/>
        <v>215040</v>
      </c>
    </row>
    <row r="46" spans="1:12" ht="15.75" x14ac:dyDescent="0.25">
      <c r="A46" s="29" t="s">
        <v>32</v>
      </c>
      <c r="B46" s="2">
        <v>8</v>
      </c>
      <c r="C46" s="2">
        <v>21</v>
      </c>
      <c r="D46" s="2">
        <v>4</v>
      </c>
      <c r="E46" s="2">
        <f t="shared" si="11"/>
        <v>84</v>
      </c>
      <c r="F46" s="36">
        <f t="shared" si="12"/>
        <v>896</v>
      </c>
      <c r="G46" s="32">
        <f t="shared" si="13"/>
        <v>672</v>
      </c>
      <c r="H46" s="32">
        <f t="shared" si="14"/>
        <v>256</v>
      </c>
      <c r="I46" s="32">
        <f t="shared" si="15"/>
        <v>224</v>
      </c>
      <c r="J46" s="37">
        <f t="shared" si="16"/>
        <v>64</v>
      </c>
      <c r="K46" s="2">
        <f t="shared" si="17"/>
        <v>2112</v>
      </c>
      <c r="L46" s="2">
        <f t="shared" si="18"/>
        <v>270336</v>
      </c>
    </row>
    <row r="47" spans="1:12" ht="16.5" thickBot="1" x14ac:dyDescent="0.3">
      <c r="A47" s="29" t="s">
        <v>33</v>
      </c>
      <c r="B47" s="2">
        <v>4</v>
      </c>
      <c r="C47" s="2">
        <v>9</v>
      </c>
      <c r="D47" s="2">
        <v>8</v>
      </c>
      <c r="E47" s="2">
        <f t="shared" si="11"/>
        <v>72</v>
      </c>
      <c r="F47" s="38">
        <f t="shared" si="12"/>
        <v>1024</v>
      </c>
      <c r="G47" s="39">
        <f t="shared" si="13"/>
        <v>576</v>
      </c>
      <c r="H47" s="39">
        <f t="shared" si="14"/>
        <v>256</v>
      </c>
      <c r="I47" s="39">
        <f t="shared" si="15"/>
        <v>256</v>
      </c>
      <c r="J47" s="40">
        <f t="shared" si="16"/>
        <v>64</v>
      </c>
      <c r="K47" s="2">
        <f t="shared" si="17"/>
        <v>2176</v>
      </c>
      <c r="L47" s="2">
        <f t="shared" si="18"/>
        <v>278528</v>
      </c>
    </row>
    <row r="50" spans="1:11" ht="21.75" thickBot="1" x14ac:dyDescent="0.4">
      <c r="A50" s="1" t="s">
        <v>84</v>
      </c>
    </row>
    <row r="51" spans="1:11" x14ac:dyDescent="0.25">
      <c r="A51" s="31" t="s">
        <v>34</v>
      </c>
      <c r="B51" s="31" t="s">
        <v>0</v>
      </c>
      <c r="C51" s="31" t="s">
        <v>77</v>
      </c>
      <c r="D51" s="31" t="s">
        <v>1</v>
      </c>
      <c r="E51" s="33" t="s">
        <v>67</v>
      </c>
      <c r="F51" s="34" t="s">
        <v>72</v>
      </c>
      <c r="G51" s="35" t="s">
        <v>73</v>
      </c>
      <c r="H51" s="35" t="s">
        <v>48</v>
      </c>
      <c r="I51" s="41" t="s">
        <v>47</v>
      </c>
      <c r="J51" s="31" t="s">
        <v>39</v>
      </c>
      <c r="K51" s="31" t="s">
        <v>80</v>
      </c>
    </row>
    <row r="52" spans="1:11" ht="15.75" x14ac:dyDescent="0.25">
      <c r="A52" s="29" t="s">
        <v>22</v>
      </c>
      <c r="B52" s="2">
        <v>64</v>
      </c>
      <c r="C52" s="2">
        <v>68</v>
      </c>
      <c r="D52" s="2">
        <v>64</v>
      </c>
      <c r="E52" s="2">
        <f>C52*D52</f>
        <v>4352</v>
      </c>
      <c r="F52" s="36">
        <f>(C52+7)*$O$20</f>
        <v>600</v>
      </c>
      <c r="G52" s="32">
        <f>C52*D52*$O$20</f>
        <v>34816</v>
      </c>
      <c r="H52" s="32">
        <f>B52*D52*$O$20</f>
        <v>32768</v>
      </c>
      <c r="I52" s="37">
        <v>12</v>
      </c>
      <c r="J52" s="2">
        <f>SUM(F52:I52)</f>
        <v>68196</v>
      </c>
      <c r="K52" s="2">
        <f>$F$1/B52*$G$1/D52*J52</f>
        <v>68196</v>
      </c>
    </row>
    <row r="53" spans="1:11" ht="15.75" x14ac:dyDescent="0.25">
      <c r="A53" s="29" t="s">
        <v>23</v>
      </c>
      <c r="B53" s="2">
        <v>64</v>
      </c>
      <c r="C53" s="2">
        <v>72</v>
      </c>
      <c r="D53" s="2">
        <v>32</v>
      </c>
      <c r="E53" s="2">
        <f t="shared" ref="E53:E63" si="19">C53*D53</f>
        <v>2304</v>
      </c>
      <c r="F53" s="36">
        <f t="shared" ref="F53:F63" si="20">(C53+7)*$O$20</f>
        <v>632</v>
      </c>
      <c r="G53" s="32">
        <f t="shared" ref="G53:G63" si="21">C53*D53*$O$20</f>
        <v>18432</v>
      </c>
      <c r="H53" s="32">
        <f t="shared" ref="H53:H63" si="22">B53*D53*$O$20</f>
        <v>16384</v>
      </c>
      <c r="I53" s="37">
        <v>12</v>
      </c>
      <c r="J53" s="2">
        <f t="shared" ref="J53:J63" si="23">SUM(F53:I53)</f>
        <v>35460</v>
      </c>
      <c r="K53" s="2">
        <f t="shared" ref="K53:K63" si="24">$F$1/B53*$G$1/D53*J53</f>
        <v>70920</v>
      </c>
    </row>
    <row r="54" spans="1:11" ht="15.75" x14ac:dyDescent="0.25">
      <c r="A54" s="29" t="s">
        <v>24</v>
      </c>
      <c r="B54" s="2">
        <v>32</v>
      </c>
      <c r="C54" s="2">
        <v>34</v>
      </c>
      <c r="D54" s="2">
        <v>64</v>
      </c>
      <c r="E54" s="2">
        <f t="shared" si="19"/>
        <v>2176</v>
      </c>
      <c r="F54" s="36">
        <f t="shared" si="20"/>
        <v>328</v>
      </c>
      <c r="G54" s="32">
        <f t="shared" si="21"/>
        <v>17408</v>
      </c>
      <c r="H54" s="32">
        <f t="shared" si="22"/>
        <v>16384</v>
      </c>
      <c r="I54" s="37">
        <v>12</v>
      </c>
      <c r="J54" s="2">
        <f t="shared" si="23"/>
        <v>34132</v>
      </c>
      <c r="K54" s="2">
        <f t="shared" si="24"/>
        <v>68264</v>
      </c>
    </row>
    <row r="55" spans="1:11" ht="15.75" x14ac:dyDescent="0.25">
      <c r="A55" s="29" t="s">
        <v>25</v>
      </c>
      <c r="B55" s="2">
        <v>32</v>
      </c>
      <c r="C55" s="2">
        <v>37</v>
      </c>
      <c r="D55" s="2">
        <v>32</v>
      </c>
      <c r="E55" s="2">
        <f t="shared" si="19"/>
        <v>1184</v>
      </c>
      <c r="F55" s="36">
        <f t="shared" si="20"/>
        <v>352</v>
      </c>
      <c r="G55" s="32">
        <f t="shared" si="21"/>
        <v>9472</v>
      </c>
      <c r="H55" s="32">
        <f t="shared" si="22"/>
        <v>8192</v>
      </c>
      <c r="I55" s="37">
        <v>12</v>
      </c>
      <c r="J55" s="2">
        <f t="shared" si="23"/>
        <v>18028</v>
      </c>
      <c r="K55" s="2">
        <f t="shared" si="24"/>
        <v>72112</v>
      </c>
    </row>
    <row r="56" spans="1:11" ht="15.75" x14ac:dyDescent="0.25">
      <c r="A56" s="29" t="s">
        <v>26</v>
      </c>
      <c r="B56" s="2">
        <v>32</v>
      </c>
      <c r="C56" s="2">
        <v>41</v>
      </c>
      <c r="D56" s="2">
        <v>16</v>
      </c>
      <c r="E56" s="2">
        <f t="shared" si="19"/>
        <v>656</v>
      </c>
      <c r="F56" s="36">
        <f t="shared" si="20"/>
        <v>384</v>
      </c>
      <c r="G56" s="32">
        <f t="shared" si="21"/>
        <v>5248</v>
      </c>
      <c r="H56" s="32">
        <f t="shared" si="22"/>
        <v>4096</v>
      </c>
      <c r="I56" s="37">
        <v>12</v>
      </c>
      <c r="J56" s="2">
        <f t="shared" si="23"/>
        <v>9740</v>
      </c>
      <c r="K56" s="2">
        <f t="shared" si="24"/>
        <v>77920</v>
      </c>
    </row>
    <row r="57" spans="1:11" ht="15.75" x14ac:dyDescent="0.25">
      <c r="A57" s="29" t="s">
        <v>27</v>
      </c>
      <c r="B57" s="2">
        <v>16</v>
      </c>
      <c r="C57" s="2">
        <v>19</v>
      </c>
      <c r="D57" s="2">
        <v>32</v>
      </c>
      <c r="E57" s="2">
        <f t="shared" si="19"/>
        <v>608</v>
      </c>
      <c r="F57" s="36">
        <f t="shared" si="20"/>
        <v>208</v>
      </c>
      <c r="G57" s="32">
        <f t="shared" si="21"/>
        <v>4864</v>
      </c>
      <c r="H57" s="32">
        <f t="shared" si="22"/>
        <v>4096</v>
      </c>
      <c r="I57" s="37">
        <v>12</v>
      </c>
      <c r="J57" s="2">
        <f t="shared" si="23"/>
        <v>9180</v>
      </c>
      <c r="K57" s="2">
        <f t="shared" si="24"/>
        <v>73440</v>
      </c>
    </row>
    <row r="58" spans="1:11" ht="15.75" x14ac:dyDescent="0.25">
      <c r="A58" s="29" t="s">
        <v>28</v>
      </c>
      <c r="B58" s="2">
        <v>16</v>
      </c>
      <c r="C58" s="2">
        <v>21</v>
      </c>
      <c r="D58" s="2">
        <v>16</v>
      </c>
      <c r="E58" s="2">
        <f t="shared" si="19"/>
        <v>336</v>
      </c>
      <c r="F58" s="36">
        <f t="shared" si="20"/>
        <v>224</v>
      </c>
      <c r="G58" s="32">
        <f t="shared" si="21"/>
        <v>2688</v>
      </c>
      <c r="H58" s="32">
        <f t="shared" si="22"/>
        <v>2048</v>
      </c>
      <c r="I58" s="37">
        <v>12</v>
      </c>
      <c r="J58" s="2">
        <f t="shared" si="23"/>
        <v>4972</v>
      </c>
      <c r="K58" s="2">
        <f t="shared" si="24"/>
        <v>79552</v>
      </c>
    </row>
    <row r="59" spans="1:11" ht="15.75" x14ac:dyDescent="0.25">
      <c r="A59" s="29" t="s">
        <v>29</v>
      </c>
      <c r="B59" s="2">
        <v>16</v>
      </c>
      <c r="C59" s="2">
        <v>26</v>
      </c>
      <c r="D59" s="2">
        <v>8</v>
      </c>
      <c r="E59" s="2">
        <f t="shared" si="19"/>
        <v>208</v>
      </c>
      <c r="F59" s="36">
        <f t="shared" si="20"/>
        <v>264</v>
      </c>
      <c r="G59" s="32">
        <f t="shared" si="21"/>
        <v>1664</v>
      </c>
      <c r="H59" s="32">
        <f t="shared" si="22"/>
        <v>1024</v>
      </c>
      <c r="I59" s="37">
        <v>12</v>
      </c>
      <c r="J59" s="2">
        <f t="shared" si="23"/>
        <v>2964</v>
      </c>
      <c r="K59" s="2">
        <f t="shared" si="24"/>
        <v>94848</v>
      </c>
    </row>
    <row r="60" spans="1:11" ht="15.75" x14ac:dyDescent="0.25">
      <c r="A60" s="29" t="s">
        <v>30</v>
      </c>
      <c r="B60" s="2">
        <v>8</v>
      </c>
      <c r="C60" s="2">
        <v>12</v>
      </c>
      <c r="D60" s="2">
        <v>16</v>
      </c>
      <c r="E60" s="2">
        <f t="shared" si="19"/>
        <v>192</v>
      </c>
      <c r="F60" s="36">
        <f t="shared" si="20"/>
        <v>152</v>
      </c>
      <c r="G60" s="32">
        <f t="shared" si="21"/>
        <v>1536</v>
      </c>
      <c r="H60" s="32">
        <f t="shared" si="22"/>
        <v>1024</v>
      </c>
      <c r="I60" s="37">
        <v>12</v>
      </c>
      <c r="J60" s="2">
        <f t="shared" si="23"/>
        <v>2724</v>
      </c>
      <c r="K60" s="2">
        <f t="shared" si="24"/>
        <v>87168</v>
      </c>
    </row>
    <row r="61" spans="1:11" ht="15.75" x14ac:dyDescent="0.25">
      <c r="A61" s="29" t="s">
        <v>31</v>
      </c>
      <c r="B61" s="2">
        <v>8</v>
      </c>
      <c r="C61" s="2">
        <v>15</v>
      </c>
      <c r="D61" s="2">
        <v>8</v>
      </c>
      <c r="E61" s="2">
        <f t="shared" si="19"/>
        <v>120</v>
      </c>
      <c r="F61" s="36">
        <f t="shared" si="20"/>
        <v>176</v>
      </c>
      <c r="G61" s="32">
        <f t="shared" si="21"/>
        <v>960</v>
      </c>
      <c r="H61" s="32">
        <f t="shared" si="22"/>
        <v>512</v>
      </c>
      <c r="I61" s="37">
        <v>12</v>
      </c>
      <c r="J61" s="2">
        <f t="shared" si="23"/>
        <v>1660</v>
      </c>
      <c r="K61" s="2">
        <f t="shared" si="24"/>
        <v>106240</v>
      </c>
    </row>
    <row r="62" spans="1:11" ht="15.75" x14ac:dyDescent="0.25">
      <c r="A62" s="29" t="s">
        <v>32</v>
      </c>
      <c r="B62" s="2">
        <v>8</v>
      </c>
      <c r="C62" s="2">
        <v>21</v>
      </c>
      <c r="D62" s="2">
        <v>4</v>
      </c>
      <c r="E62" s="2">
        <f t="shared" si="19"/>
        <v>84</v>
      </c>
      <c r="F62" s="36">
        <f t="shared" si="20"/>
        <v>224</v>
      </c>
      <c r="G62" s="32">
        <f t="shared" si="21"/>
        <v>672</v>
      </c>
      <c r="H62" s="32">
        <f t="shared" si="22"/>
        <v>256</v>
      </c>
      <c r="I62" s="37">
        <v>12</v>
      </c>
      <c r="J62" s="2">
        <f t="shared" si="23"/>
        <v>1164</v>
      </c>
      <c r="K62" s="2">
        <f t="shared" si="24"/>
        <v>148992</v>
      </c>
    </row>
    <row r="63" spans="1:11" ht="16.5" thickBot="1" x14ac:dyDescent="0.3">
      <c r="A63" s="29" t="s">
        <v>33</v>
      </c>
      <c r="B63" s="2">
        <v>4</v>
      </c>
      <c r="C63" s="2">
        <v>9</v>
      </c>
      <c r="D63" s="2">
        <v>8</v>
      </c>
      <c r="E63" s="2">
        <f t="shared" si="19"/>
        <v>72</v>
      </c>
      <c r="F63" s="38">
        <f t="shared" si="20"/>
        <v>128</v>
      </c>
      <c r="G63" s="39">
        <f t="shared" si="21"/>
        <v>576</v>
      </c>
      <c r="H63" s="39">
        <f t="shared" si="22"/>
        <v>256</v>
      </c>
      <c r="I63" s="40">
        <v>12</v>
      </c>
      <c r="J63" s="2">
        <f t="shared" si="23"/>
        <v>972</v>
      </c>
      <c r="K63" s="2">
        <f t="shared" si="24"/>
        <v>124416</v>
      </c>
    </row>
  </sheetData>
  <mergeCells count="5">
    <mergeCell ref="F2:H2"/>
    <mergeCell ref="I2:L2"/>
    <mergeCell ref="M2:P2"/>
    <mergeCell ref="Q2:R2"/>
    <mergeCell ref="S2:T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Note</vt:lpstr>
      <vt:lpstr>PU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2013-07-26T21:27:58Z</dcterms:modified>
</cp:coreProperties>
</file>