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680" yWindow="2130" windowWidth="18315" windowHeight="11385" tabRatio="669" activeTab="1"/>
  </bookViews>
  <sheets>
    <sheet name="Note_anchor" sheetId="32" r:id="rId1"/>
    <sheet name="SummaryReport" sheetId="16" r:id="rId2"/>
    <sheet name="Overall_LCU" sheetId="12" r:id="rId3"/>
    <sheet name="Overall_PU" sheetId="11" r:id="rId4"/>
    <sheet name="Anchor" sheetId="24" r:id="rId5"/>
    <sheet name="Experiment" sheetId="25" r:id="rId6"/>
  </sheets>
  <calcPr calcId="144525"/>
</workbook>
</file>

<file path=xl/calcChain.xml><?xml version="1.0" encoding="utf-8"?>
<calcChain xmlns="http://schemas.openxmlformats.org/spreadsheetml/2006/main">
  <c r="C37" i="12" l="1"/>
  <c r="C38" i="12"/>
  <c r="C39" i="12"/>
  <c r="C40" i="12"/>
  <c r="C41" i="12"/>
  <c r="C42" i="12"/>
  <c r="C43" i="12"/>
  <c r="C44" i="12"/>
  <c r="C45" i="12"/>
  <c r="C46" i="12"/>
  <c r="C47" i="12"/>
  <c r="C36" i="12"/>
  <c r="E37" i="12"/>
  <c r="L25" i="25" l="1"/>
  <c r="E40" i="25"/>
  <c r="E22" i="12" l="1"/>
  <c r="E23" i="12"/>
  <c r="E24" i="12"/>
  <c r="E25" i="12"/>
  <c r="E26" i="12"/>
  <c r="E27" i="12"/>
  <c r="E28" i="12"/>
  <c r="E29" i="12"/>
  <c r="E30" i="12"/>
  <c r="E31" i="12"/>
  <c r="E32" i="12"/>
  <c r="E21" i="12"/>
  <c r="F50" i="25"/>
  <c r="F51" i="25"/>
  <c r="E50" i="25"/>
  <c r="G50" i="25" s="1"/>
  <c r="B31" i="11" s="1"/>
  <c r="E51" i="25"/>
  <c r="G51" i="25" s="1"/>
  <c r="B32" i="11" s="1"/>
  <c r="B50" i="25"/>
  <c r="B51" i="25"/>
  <c r="D65" i="25"/>
  <c r="D66" i="25"/>
  <c r="F65" i="25"/>
  <c r="F66" i="25"/>
  <c r="B65" i="25"/>
  <c r="B66" i="25"/>
  <c r="D19" i="25"/>
  <c r="C65" i="25" s="1"/>
  <c r="D20" i="25"/>
  <c r="F36" i="25" s="1"/>
  <c r="C66" i="25" l="1"/>
  <c r="G36" i="25"/>
  <c r="H35" i="25"/>
  <c r="F35" i="25"/>
  <c r="H36" i="25"/>
  <c r="G35" i="25"/>
  <c r="C52" i="11"/>
  <c r="C53" i="11"/>
  <c r="C54" i="11"/>
  <c r="C55" i="11"/>
  <c r="C56" i="11"/>
  <c r="C57" i="11"/>
  <c r="C58" i="11"/>
  <c r="C59" i="11"/>
  <c r="C60" i="11"/>
  <c r="C61" i="11"/>
  <c r="C62" i="11"/>
  <c r="C51" i="11"/>
  <c r="B71" i="25"/>
  <c r="B72" i="25"/>
  <c r="B73" i="25"/>
  <c r="B74" i="25"/>
  <c r="B75" i="25"/>
  <c r="B76" i="25"/>
  <c r="B77" i="25"/>
  <c r="B78" i="25"/>
  <c r="B79" i="25"/>
  <c r="B80" i="25"/>
  <c r="B81" i="25"/>
  <c r="C81" i="25"/>
  <c r="B70" i="25"/>
  <c r="B71" i="24"/>
  <c r="C71" i="24"/>
  <c r="D71" i="24"/>
  <c r="E71" i="24"/>
  <c r="B72" i="24"/>
  <c r="C72" i="24"/>
  <c r="D72" i="24"/>
  <c r="E72" i="24"/>
  <c r="B73" i="24"/>
  <c r="C73" i="24"/>
  <c r="D73" i="24"/>
  <c r="E73" i="24"/>
  <c r="B74" i="24"/>
  <c r="C74" i="24"/>
  <c r="D74" i="24"/>
  <c r="E74" i="24"/>
  <c r="B75" i="24"/>
  <c r="C75" i="24"/>
  <c r="D75" i="24"/>
  <c r="E75" i="24"/>
  <c r="B76" i="24"/>
  <c r="C76" i="24"/>
  <c r="D76" i="24"/>
  <c r="E76" i="24"/>
  <c r="B77" i="24"/>
  <c r="C77" i="24"/>
  <c r="D77" i="24"/>
  <c r="E77" i="24"/>
  <c r="B78" i="24"/>
  <c r="C78" i="24"/>
  <c r="D78" i="24"/>
  <c r="E78" i="24"/>
  <c r="B79" i="24"/>
  <c r="C79" i="24"/>
  <c r="D79" i="24"/>
  <c r="E79" i="24"/>
  <c r="B80" i="24"/>
  <c r="C80" i="24"/>
  <c r="D80" i="24"/>
  <c r="E80" i="24"/>
  <c r="B81" i="24"/>
  <c r="C81" i="24"/>
  <c r="D81" i="24"/>
  <c r="E81" i="24"/>
  <c r="E70" i="24"/>
  <c r="D70" i="24"/>
  <c r="C70" i="24"/>
  <c r="B70" i="24"/>
  <c r="C80" i="25" l="1"/>
  <c r="K5" i="25"/>
  <c r="K4" i="25"/>
  <c r="K5" i="24"/>
  <c r="K4" i="24"/>
  <c r="G20" i="25" l="1"/>
  <c r="I36" i="25" s="1"/>
  <c r="G19" i="25"/>
  <c r="I35" i="25" s="1"/>
  <c r="B40" i="24"/>
  <c r="C40" i="24"/>
  <c r="D40" i="24"/>
  <c r="E40" i="24"/>
  <c r="B41" i="24"/>
  <c r="C41" i="24"/>
  <c r="D41" i="24"/>
  <c r="E41" i="24"/>
  <c r="B42" i="24"/>
  <c r="C42" i="24"/>
  <c r="D42" i="24"/>
  <c r="E42" i="24"/>
  <c r="B43" i="24"/>
  <c r="C43" i="24"/>
  <c r="D43" i="24"/>
  <c r="E43" i="24"/>
  <c r="B44" i="24"/>
  <c r="C44" i="24"/>
  <c r="D44" i="24"/>
  <c r="E44" i="24"/>
  <c r="B45" i="24"/>
  <c r="C45" i="24"/>
  <c r="D45" i="24"/>
  <c r="E45" i="24"/>
  <c r="B46" i="24"/>
  <c r="C46" i="24"/>
  <c r="D46" i="24"/>
  <c r="E46" i="24"/>
  <c r="B47" i="24"/>
  <c r="C47" i="24"/>
  <c r="D47" i="24"/>
  <c r="E47" i="24"/>
  <c r="B48" i="24"/>
  <c r="C48" i="24"/>
  <c r="D48" i="24"/>
  <c r="E48" i="24"/>
  <c r="B49" i="24"/>
  <c r="C49" i="24"/>
  <c r="D49" i="24"/>
  <c r="E49" i="24"/>
  <c r="B50" i="24"/>
  <c r="C50" i="24"/>
  <c r="D50" i="24"/>
  <c r="E50" i="24"/>
  <c r="B51" i="24"/>
  <c r="C51" i="24"/>
  <c r="D51" i="24"/>
  <c r="E51" i="24"/>
  <c r="D80" i="25" l="1"/>
  <c r="E80" i="25" s="1"/>
  <c r="B61" i="11" s="1"/>
  <c r="J35" i="25"/>
  <c r="L35" i="25" s="1"/>
  <c r="B16" i="11" s="1"/>
  <c r="D81" i="25"/>
  <c r="E81" i="25" s="1"/>
  <c r="B62" i="11" s="1"/>
  <c r="K35" i="25"/>
  <c r="M35" i="25" s="1"/>
  <c r="C16" i="11" s="1"/>
  <c r="K36" i="25"/>
  <c r="M36" i="25" s="1"/>
  <c r="C17" i="11" s="1"/>
  <c r="E65" i="25"/>
  <c r="G65" i="25" s="1"/>
  <c r="B46" i="11" s="1"/>
  <c r="J36" i="25"/>
  <c r="L36" i="25" s="1"/>
  <c r="B17" i="11" s="1"/>
  <c r="E66" i="25"/>
  <c r="G66" i="25" s="1"/>
  <c r="B47" i="11" s="1"/>
  <c r="F48" i="24"/>
  <c r="F47" i="24"/>
  <c r="F46" i="24"/>
  <c r="F45" i="24"/>
  <c r="F44" i="24"/>
  <c r="F40" i="24"/>
  <c r="F43" i="24"/>
  <c r="F42" i="24"/>
  <c r="F41" i="24"/>
  <c r="F51" i="24"/>
  <c r="F50" i="24"/>
  <c r="F49" i="24"/>
  <c r="D6" i="12" l="1"/>
  <c r="D7" i="12"/>
  <c r="D8" i="12"/>
  <c r="D9" i="12"/>
  <c r="D10" i="12"/>
  <c r="D11" i="12"/>
  <c r="D12" i="12"/>
  <c r="D13" i="12"/>
  <c r="D14" i="12"/>
  <c r="D15" i="12"/>
  <c r="B76" i="12" s="1"/>
  <c r="D16" i="12"/>
  <c r="B77" i="12" s="1"/>
  <c r="D5" i="12"/>
  <c r="C66" i="12" l="1"/>
  <c r="C76" i="12"/>
  <c r="C74" i="12"/>
  <c r="C72" i="12"/>
  <c r="C70" i="12"/>
  <c r="C68" i="12"/>
  <c r="C77" i="12"/>
  <c r="C75" i="12"/>
  <c r="C73" i="12"/>
  <c r="C71" i="12"/>
  <c r="C69" i="12"/>
  <c r="C67" i="12"/>
  <c r="D55" i="25" l="1"/>
  <c r="D56" i="25"/>
  <c r="D57" i="25"/>
  <c r="D58" i="25"/>
  <c r="D59" i="25"/>
  <c r="D60" i="25"/>
  <c r="D61" i="25"/>
  <c r="D62" i="25"/>
  <c r="D63" i="25"/>
  <c r="D64" i="25"/>
  <c r="B56" i="25"/>
  <c r="B57" i="25"/>
  <c r="B58" i="25"/>
  <c r="B59" i="25"/>
  <c r="B60" i="25"/>
  <c r="B61" i="25"/>
  <c r="B62" i="25"/>
  <c r="B63" i="25"/>
  <c r="B64" i="25"/>
  <c r="B55" i="25"/>
  <c r="F41" i="25"/>
  <c r="F42" i="25"/>
  <c r="F43" i="25"/>
  <c r="F44" i="25"/>
  <c r="F45" i="25"/>
  <c r="F46" i="25"/>
  <c r="F47" i="25"/>
  <c r="F48" i="25"/>
  <c r="F49" i="25"/>
  <c r="F40" i="25"/>
  <c r="E41" i="25"/>
  <c r="E42" i="25"/>
  <c r="E43" i="25"/>
  <c r="E44" i="25"/>
  <c r="E45" i="25"/>
  <c r="E46" i="25"/>
  <c r="E47" i="25"/>
  <c r="E48" i="25"/>
  <c r="E49" i="25"/>
  <c r="B41" i="25"/>
  <c r="G41" i="25" s="1"/>
  <c r="B22" i="11" s="1"/>
  <c r="B42" i="25"/>
  <c r="B43" i="25"/>
  <c r="B44" i="25"/>
  <c r="B45" i="25"/>
  <c r="G45" i="25" s="1"/>
  <c r="B26" i="11" s="1"/>
  <c r="B46" i="25"/>
  <c r="B47" i="25"/>
  <c r="B48" i="25"/>
  <c r="B49" i="25"/>
  <c r="G49" i="25" s="1"/>
  <c r="B30" i="11" s="1"/>
  <c r="B40" i="25"/>
  <c r="G48" i="25" l="1"/>
  <c r="B29" i="11" s="1"/>
  <c r="G44" i="25"/>
  <c r="B25" i="11" s="1"/>
  <c r="G47" i="25"/>
  <c r="B28" i="11" s="1"/>
  <c r="G43" i="25"/>
  <c r="B24" i="11" s="1"/>
  <c r="G46" i="25"/>
  <c r="B27" i="11" s="1"/>
  <c r="G42" i="25"/>
  <c r="B23" i="11" s="1"/>
  <c r="G40" i="25"/>
  <c r="B21" i="11" s="1"/>
  <c r="F20" i="25"/>
  <c r="E20" i="25"/>
  <c r="F19" i="25"/>
  <c r="E19" i="25"/>
  <c r="F18" i="25"/>
  <c r="E18" i="25"/>
  <c r="D18" i="25"/>
  <c r="C64" i="25" s="1"/>
  <c r="F17" i="25"/>
  <c r="E17" i="25"/>
  <c r="D17" i="25"/>
  <c r="C63" i="25" s="1"/>
  <c r="F16" i="25"/>
  <c r="E16" i="25"/>
  <c r="D16" i="25"/>
  <c r="C62" i="25" s="1"/>
  <c r="F15" i="25"/>
  <c r="E15" i="25"/>
  <c r="D15" i="25"/>
  <c r="C61" i="25" s="1"/>
  <c r="F14" i="25"/>
  <c r="E14" i="25"/>
  <c r="D14" i="25"/>
  <c r="C60" i="25" s="1"/>
  <c r="F13" i="25"/>
  <c r="E13" i="25"/>
  <c r="D13" i="25"/>
  <c r="C59" i="25" s="1"/>
  <c r="F12" i="25"/>
  <c r="E12" i="25"/>
  <c r="D12" i="25"/>
  <c r="C58" i="25" s="1"/>
  <c r="F11" i="25"/>
  <c r="E11" i="25"/>
  <c r="D11" i="25"/>
  <c r="C57" i="25" s="1"/>
  <c r="F10" i="25"/>
  <c r="E10" i="25"/>
  <c r="D10" i="25"/>
  <c r="C56" i="25" s="1"/>
  <c r="F9" i="25"/>
  <c r="E9" i="25"/>
  <c r="D9" i="25"/>
  <c r="C55" i="25" s="1"/>
  <c r="F55" i="25" l="1"/>
  <c r="F57" i="25"/>
  <c r="F59" i="25"/>
  <c r="F61" i="25"/>
  <c r="F63" i="25"/>
  <c r="F56" i="25"/>
  <c r="F58" i="25"/>
  <c r="F60" i="25"/>
  <c r="F62" i="25"/>
  <c r="F64" i="25"/>
  <c r="H25" i="25"/>
  <c r="F25" i="25"/>
  <c r="C70" i="25" s="1"/>
  <c r="G25" i="25"/>
  <c r="G29" i="25"/>
  <c r="H29" i="25"/>
  <c r="F29" i="25"/>
  <c r="C74" i="25" s="1"/>
  <c r="G33" i="25"/>
  <c r="H33" i="25"/>
  <c r="F33" i="25"/>
  <c r="C78" i="25" s="1"/>
  <c r="H28" i="25"/>
  <c r="G28" i="25"/>
  <c r="F28" i="25"/>
  <c r="C73" i="25" s="1"/>
  <c r="F32" i="25"/>
  <c r="C77" i="25" s="1"/>
  <c r="G32" i="25"/>
  <c r="H32" i="25"/>
  <c r="H27" i="25"/>
  <c r="F27" i="25"/>
  <c r="C72" i="25" s="1"/>
  <c r="G27" i="25"/>
  <c r="H31" i="25"/>
  <c r="F31" i="25"/>
  <c r="C76" i="25" s="1"/>
  <c r="G31" i="25"/>
  <c r="G26" i="25"/>
  <c r="H26" i="25"/>
  <c r="F26" i="25"/>
  <c r="C71" i="25" s="1"/>
  <c r="H30" i="25"/>
  <c r="F30" i="25"/>
  <c r="C75" i="25" s="1"/>
  <c r="G30" i="25"/>
  <c r="G34" i="25"/>
  <c r="H34" i="25"/>
  <c r="F34" i="25"/>
  <c r="C79" i="25" s="1"/>
  <c r="G9" i="25"/>
  <c r="E55" i="25" s="1"/>
  <c r="G10" i="25"/>
  <c r="E56" i="25" s="1"/>
  <c r="G11" i="25"/>
  <c r="E57" i="25" s="1"/>
  <c r="G12" i="25"/>
  <c r="E58" i="25" s="1"/>
  <c r="G13" i="25"/>
  <c r="E59" i="25" s="1"/>
  <c r="G14" i="25"/>
  <c r="E60" i="25" s="1"/>
  <c r="G15" i="25"/>
  <c r="E61" i="25" s="1"/>
  <c r="G16" i="25"/>
  <c r="E62" i="25" s="1"/>
  <c r="G17" i="25"/>
  <c r="E63" i="25" s="1"/>
  <c r="G18" i="25"/>
  <c r="E64" i="25" s="1"/>
  <c r="B56" i="24"/>
  <c r="D56" i="24"/>
  <c r="B57" i="24"/>
  <c r="D57" i="24"/>
  <c r="B58" i="24"/>
  <c r="D58" i="24"/>
  <c r="B59" i="24"/>
  <c r="D59" i="24"/>
  <c r="B60" i="24"/>
  <c r="D60" i="24"/>
  <c r="B61" i="24"/>
  <c r="D61" i="24"/>
  <c r="B62" i="24"/>
  <c r="D62" i="24"/>
  <c r="B63" i="24"/>
  <c r="D63" i="24"/>
  <c r="B64" i="24"/>
  <c r="D64" i="24"/>
  <c r="B65" i="24"/>
  <c r="D65" i="24"/>
  <c r="B66" i="24"/>
  <c r="D66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E10" i="24"/>
  <c r="E11" i="24"/>
  <c r="F57" i="24" s="1"/>
  <c r="E12" i="24"/>
  <c r="E13" i="24"/>
  <c r="F59" i="24" s="1"/>
  <c r="E14" i="24"/>
  <c r="E15" i="24"/>
  <c r="F61" i="24" s="1"/>
  <c r="E16" i="24"/>
  <c r="E17" i="24"/>
  <c r="F63" i="24" s="1"/>
  <c r="E18" i="24"/>
  <c r="E19" i="24"/>
  <c r="F65" i="24" s="1"/>
  <c r="E20" i="24"/>
  <c r="E9" i="24"/>
  <c r="F55" i="24" s="1"/>
  <c r="D10" i="24"/>
  <c r="F26" i="24" s="1"/>
  <c r="D11" i="24"/>
  <c r="C57" i="24" s="1"/>
  <c r="D12" i="24"/>
  <c r="C58" i="24" s="1"/>
  <c r="D13" i="24"/>
  <c r="C59" i="24" s="1"/>
  <c r="D14" i="24"/>
  <c r="F30" i="24" s="1"/>
  <c r="D15" i="24"/>
  <c r="C61" i="24" s="1"/>
  <c r="D16" i="24"/>
  <c r="F32" i="24" s="1"/>
  <c r="D17" i="24"/>
  <c r="C63" i="24" s="1"/>
  <c r="D18" i="24"/>
  <c r="F34" i="24" s="1"/>
  <c r="D19" i="24"/>
  <c r="C65" i="24" s="1"/>
  <c r="D20" i="24"/>
  <c r="F36" i="24" s="1"/>
  <c r="D9" i="24"/>
  <c r="C25" i="24" s="1"/>
  <c r="D55" i="24"/>
  <c r="B55" i="24"/>
  <c r="F64" i="24" l="1"/>
  <c r="F60" i="24"/>
  <c r="F56" i="24"/>
  <c r="F66" i="24"/>
  <c r="F62" i="24"/>
  <c r="F58" i="24"/>
  <c r="G58" i="25"/>
  <c r="B39" i="11" s="1"/>
  <c r="G59" i="25"/>
  <c r="B40" i="11" s="1"/>
  <c r="G64" i="25"/>
  <c r="B45" i="11" s="1"/>
  <c r="G56" i="25"/>
  <c r="B37" i="11" s="1"/>
  <c r="G57" i="25"/>
  <c r="B38" i="11" s="1"/>
  <c r="G62" i="25"/>
  <c r="B43" i="11" s="1"/>
  <c r="G63" i="25"/>
  <c r="B44" i="11" s="1"/>
  <c r="G55" i="25"/>
  <c r="B36" i="11" s="1"/>
  <c r="G60" i="25"/>
  <c r="B41" i="11" s="1"/>
  <c r="G61" i="25"/>
  <c r="B42" i="11" s="1"/>
  <c r="C60" i="24"/>
  <c r="F25" i="24"/>
  <c r="E36" i="24"/>
  <c r="E35" i="24"/>
  <c r="E34" i="24"/>
  <c r="E33" i="24"/>
  <c r="E32" i="24"/>
  <c r="E31" i="24"/>
  <c r="E30" i="24"/>
  <c r="E29" i="24"/>
  <c r="E28" i="24"/>
  <c r="E27" i="24"/>
  <c r="E26" i="24"/>
  <c r="C64" i="24"/>
  <c r="C56" i="24"/>
  <c r="E25" i="24"/>
  <c r="F35" i="24"/>
  <c r="F33" i="24"/>
  <c r="F31" i="24"/>
  <c r="F29" i="24"/>
  <c r="F28" i="24"/>
  <c r="F27" i="24"/>
  <c r="J32" i="25"/>
  <c r="K32" i="25"/>
  <c r="M32" i="25" s="1"/>
  <c r="C13" i="11" s="1"/>
  <c r="I32" i="25"/>
  <c r="D77" i="25" s="1"/>
  <c r="E77" i="25" s="1"/>
  <c r="B58" i="11" s="1"/>
  <c r="B73" i="12" s="1"/>
  <c r="J28" i="25"/>
  <c r="K28" i="25"/>
  <c r="M28" i="25" s="1"/>
  <c r="C9" i="11" s="1"/>
  <c r="I28" i="25"/>
  <c r="D73" i="25" s="1"/>
  <c r="E73" i="25" s="1"/>
  <c r="B54" i="11" s="1"/>
  <c r="B69" i="12" s="1"/>
  <c r="J31" i="25"/>
  <c r="K31" i="25"/>
  <c r="M31" i="25" s="1"/>
  <c r="C12" i="11" s="1"/>
  <c r="I31" i="25"/>
  <c r="D76" i="25" s="1"/>
  <c r="E76" i="25" s="1"/>
  <c r="B57" i="11" s="1"/>
  <c r="B72" i="12" s="1"/>
  <c r="J27" i="25"/>
  <c r="K27" i="25"/>
  <c r="M27" i="25" s="1"/>
  <c r="C8" i="11" s="1"/>
  <c r="I27" i="25"/>
  <c r="D72" i="25" s="1"/>
  <c r="E72" i="25" s="1"/>
  <c r="B53" i="11" s="1"/>
  <c r="B68" i="12" s="1"/>
  <c r="K34" i="25"/>
  <c r="M34" i="25" s="1"/>
  <c r="C15" i="11" s="1"/>
  <c r="I34" i="25"/>
  <c r="D79" i="25" s="1"/>
  <c r="E79" i="25" s="1"/>
  <c r="B60" i="11" s="1"/>
  <c r="B75" i="12" s="1"/>
  <c r="J34" i="25"/>
  <c r="K30" i="25"/>
  <c r="M30" i="25" s="1"/>
  <c r="C11" i="11" s="1"/>
  <c r="J30" i="25"/>
  <c r="I30" i="25"/>
  <c r="D75" i="25" s="1"/>
  <c r="E75" i="25" s="1"/>
  <c r="B56" i="11" s="1"/>
  <c r="B71" i="12" s="1"/>
  <c r="K26" i="25"/>
  <c r="M26" i="25" s="1"/>
  <c r="C7" i="11" s="1"/>
  <c r="I26" i="25"/>
  <c r="D71" i="25" s="1"/>
  <c r="E71" i="25" s="1"/>
  <c r="B52" i="11" s="1"/>
  <c r="B67" i="12" s="1"/>
  <c r="J26" i="25"/>
  <c r="K33" i="25"/>
  <c r="M33" i="25" s="1"/>
  <c r="C14" i="11" s="1"/>
  <c r="I33" i="25"/>
  <c r="D78" i="25" s="1"/>
  <c r="E78" i="25" s="1"/>
  <c r="B59" i="11" s="1"/>
  <c r="B74" i="12" s="1"/>
  <c r="J33" i="25"/>
  <c r="K29" i="25"/>
  <c r="M29" i="25" s="1"/>
  <c r="C10" i="11" s="1"/>
  <c r="I29" i="25"/>
  <c r="D74" i="25" s="1"/>
  <c r="E74" i="25" s="1"/>
  <c r="B55" i="11" s="1"/>
  <c r="B70" i="12" s="1"/>
  <c r="J29" i="25"/>
  <c r="J25" i="25"/>
  <c r="K25" i="25"/>
  <c r="M25" i="25" s="1"/>
  <c r="C6" i="11" s="1"/>
  <c r="K21" i="12" s="1"/>
  <c r="I25" i="25"/>
  <c r="D70" i="25" s="1"/>
  <c r="E70" i="25" s="1"/>
  <c r="B51" i="11" s="1"/>
  <c r="B66" i="12" s="1"/>
  <c r="C66" i="24"/>
  <c r="C62" i="24"/>
  <c r="C35" i="24"/>
  <c r="C31" i="24"/>
  <c r="C27" i="24"/>
  <c r="C33" i="24"/>
  <c r="C29" i="24"/>
  <c r="C55" i="24"/>
  <c r="D36" i="24"/>
  <c r="D34" i="24"/>
  <c r="D32" i="24"/>
  <c r="D30" i="24"/>
  <c r="D28" i="24"/>
  <c r="D26" i="24"/>
  <c r="G20" i="24"/>
  <c r="I36" i="24" s="1"/>
  <c r="G18" i="24"/>
  <c r="I34" i="24" s="1"/>
  <c r="G16" i="24"/>
  <c r="I32" i="24" s="1"/>
  <c r="G14" i="24"/>
  <c r="I30" i="24" s="1"/>
  <c r="G12" i="24"/>
  <c r="I28" i="24" s="1"/>
  <c r="G10" i="24"/>
  <c r="I26" i="24" s="1"/>
  <c r="C36" i="24"/>
  <c r="C34" i="24"/>
  <c r="C32" i="24"/>
  <c r="C30" i="24"/>
  <c r="C28" i="24"/>
  <c r="C26" i="24"/>
  <c r="G9" i="24"/>
  <c r="I25" i="24" s="1"/>
  <c r="G19" i="24"/>
  <c r="H35" i="24" s="1"/>
  <c r="G17" i="24"/>
  <c r="H33" i="24" s="1"/>
  <c r="G15" i="24"/>
  <c r="H31" i="24" s="1"/>
  <c r="G13" i="24"/>
  <c r="H29" i="24" s="1"/>
  <c r="G11" i="24"/>
  <c r="H27" i="24" s="1"/>
  <c r="D35" i="24"/>
  <c r="D33" i="24"/>
  <c r="D31" i="24"/>
  <c r="D29" i="24"/>
  <c r="D27" i="24"/>
  <c r="D25" i="24"/>
  <c r="L27" i="25" l="1"/>
  <c r="B8" i="11" s="1"/>
  <c r="L28" i="25"/>
  <c r="B9" i="11" s="1"/>
  <c r="L30" i="25"/>
  <c r="B11" i="11" s="1"/>
  <c r="L34" i="25"/>
  <c r="B15" i="11" s="1"/>
  <c r="C25" i="11"/>
  <c r="C21" i="11"/>
  <c r="C22" i="11"/>
  <c r="C27" i="11"/>
  <c r="C23" i="11"/>
  <c r="C31" i="11"/>
  <c r="C24" i="11"/>
  <c r="C28" i="11"/>
  <c r="C32" i="11"/>
  <c r="L31" i="25"/>
  <c r="B12" i="11" s="1"/>
  <c r="C29" i="11"/>
  <c r="C26" i="11"/>
  <c r="C30" i="11"/>
  <c r="B6" i="11"/>
  <c r="L26" i="25"/>
  <c r="B7" i="11" s="1"/>
  <c r="L29" i="25"/>
  <c r="B10" i="11" s="1"/>
  <c r="L33" i="25"/>
  <c r="B14" i="11" s="1"/>
  <c r="L32" i="25"/>
  <c r="B13" i="11" s="1"/>
  <c r="I27" i="24"/>
  <c r="I29" i="24"/>
  <c r="K29" i="24" s="1"/>
  <c r="E10" i="11" s="1"/>
  <c r="I31" i="24"/>
  <c r="K31" i="24" s="1"/>
  <c r="E12" i="11" s="1"/>
  <c r="I33" i="24"/>
  <c r="K33" i="24" s="1"/>
  <c r="E14" i="11" s="1"/>
  <c r="I35" i="24"/>
  <c r="K35" i="24" s="1"/>
  <c r="E16" i="11" s="1"/>
  <c r="H25" i="24"/>
  <c r="H26" i="24"/>
  <c r="H28" i="24"/>
  <c r="H30" i="24"/>
  <c r="H32" i="24"/>
  <c r="H34" i="24"/>
  <c r="H36" i="24"/>
  <c r="K25" i="24"/>
  <c r="E6" i="11" s="1"/>
  <c r="G29" i="24"/>
  <c r="J29" i="24" s="1"/>
  <c r="D10" i="11" s="1"/>
  <c r="E59" i="24"/>
  <c r="G59" i="24" s="1"/>
  <c r="C40" i="11" s="1"/>
  <c r="G33" i="24"/>
  <c r="E63" i="24"/>
  <c r="G63" i="24" s="1"/>
  <c r="C44" i="11" s="1"/>
  <c r="E55" i="24"/>
  <c r="G55" i="24" s="1"/>
  <c r="C36" i="11" s="1"/>
  <c r="G25" i="24"/>
  <c r="E58" i="24"/>
  <c r="G58" i="24" s="1"/>
  <c r="C39" i="11" s="1"/>
  <c r="G28" i="24"/>
  <c r="K28" i="24"/>
  <c r="E9" i="11" s="1"/>
  <c r="E62" i="24"/>
  <c r="G62" i="24" s="1"/>
  <c r="C43" i="11" s="1"/>
  <c r="G32" i="24"/>
  <c r="E66" i="24"/>
  <c r="G66" i="24" s="1"/>
  <c r="C47" i="11" s="1"/>
  <c r="G36" i="24"/>
  <c r="K36" i="24"/>
  <c r="E17" i="11" s="1"/>
  <c r="G27" i="24"/>
  <c r="K27" i="24"/>
  <c r="E8" i="11" s="1"/>
  <c r="E57" i="24"/>
  <c r="G57" i="24" s="1"/>
  <c r="C38" i="11" s="1"/>
  <c r="G31" i="24"/>
  <c r="E61" i="24"/>
  <c r="G61" i="24" s="1"/>
  <c r="C42" i="11" s="1"/>
  <c r="G35" i="24"/>
  <c r="E65" i="24"/>
  <c r="G65" i="24" s="1"/>
  <c r="C46" i="11" s="1"/>
  <c r="E56" i="24"/>
  <c r="G56" i="24" s="1"/>
  <c r="C37" i="11" s="1"/>
  <c r="G26" i="24"/>
  <c r="E60" i="24"/>
  <c r="G60" i="24" s="1"/>
  <c r="C41" i="11" s="1"/>
  <c r="G30" i="24"/>
  <c r="J30" i="24" s="1"/>
  <c r="D11" i="11" s="1"/>
  <c r="K30" i="24"/>
  <c r="E11" i="11" s="1"/>
  <c r="E64" i="24"/>
  <c r="G64" i="24" s="1"/>
  <c r="C45" i="11" s="1"/>
  <c r="G34" i="24"/>
  <c r="K32" i="24"/>
  <c r="E13" i="11" s="1"/>
  <c r="K26" i="24"/>
  <c r="E7" i="11" s="1"/>
  <c r="K34" i="24"/>
  <c r="E15" i="11" s="1"/>
  <c r="F37" i="12" l="1"/>
  <c r="D3" i="16" s="1"/>
  <c r="J34" i="24"/>
  <c r="D15" i="11" s="1"/>
  <c r="J32" i="24"/>
  <c r="D13" i="11" s="1"/>
  <c r="J26" i="24"/>
  <c r="D7" i="11" s="1"/>
  <c r="C56" i="12"/>
  <c r="C52" i="12"/>
  <c r="C57" i="12"/>
  <c r="C53" i="12"/>
  <c r="C54" i="12"/>
  <c r="C51" i="12"/>
  <c r="C60" i="12"/>
  <c r="C61" i="12"/>
  <c r="C62" i="12"/>
  <c r="C58" i="12"/>
  <c r="C59" i="12"/>
  <c r="C55" i="12"/>
  <c r="J28" i="24"/>
  <c r="D9" i="11" s="1"/>
  <c r="J36" i="24"/>
  <c r="D17" i="11" s="1"/>
  <c r="J35" i="24"/>
  <c r="D16" i="11" s="1"/>
  <c r="J31" i="24"/>
  <c r="D12" i="11" s="1"/>
  <c r="J27" i="24"/>
  <c r="D8" i="11" s="1"/>
  <c r="J25" i="24"/>
  <c r="D6" i="11" s="1"/>
  <c r="J33" i="24"/>
  <c r="D14" i="11" s="1"/>
  <c r="D67" i="12" l="1"/>
  <c r="F5" i="16" s="1"/>
  <c r="E67" i="12"/>
  <c r="F4" i="16" s="1"/>
  <c r="F67" i="12"/>
  <c r="F3" i="16" s="1"/>
  <c r="F52" i="12"/>
  <c r="E3" i="16" s="1"/>
  <c r="E52" i="12"/>
  <c r="E4" i="16" s="1"/>
  <c r="D52" i="12"/>
  <c r="E5" i="16" s="1"/>
  <c r="D32" i="12"/>
  <c r="D31" i="12"/>
  <c r="D30" i="12" l="1"/>
  <c r="D23" i="12"/>
  <c r="D26" i="12"/>
  <c r="D25" i="12"/>
  <c r="D24" i="12"/>
  <c r="D29" i="12"/>
  <c r="D27" i="12"/>
  <c r="D28" i="12"/>
  <c r="D21" i="12"/>
  <c r="D22" i="12"/>
  <c r="H21" i="12" l="1"/>
  <c r="C3" i="16" s="1"/>
</calcChain>
</file>

<file path=xl/sharedStrings.xml><?xml version="1.0" encoding="utf-8"?>
<sst xmlns="http://schemas.openxmlformats.org/spreadsheetml/2006/main" count="558" uniqueCount="149">
  <si>
    <t>64x64</t>
    <phoneticPr fontId="1" type="noConversion"/>
  </si>
  <si>
    <t>64x32</t>
    <phoneticPr fontId="1" type="noConversion"/>
  </si>
  <si>
    <t>32x64</t>
    <phoneticPr fontId="1" type="noConversion"/>
  </si>
  <si>
    <t>32x32</t>
    <phoneticPr fontId="1" type="noConversion"/>
  </si>
  <si>
    <t>32x16</t>
    <phoneticPr fontId="1" type="noConversion"/>
  </si>
  <si>
    <t>16x32</t>
    <phoneticPr fontId="1" type="noConversion"/>
  </si>
  <si>
    <t>16x16</t>
    <phoneticPr fontId="1" type="noConversion"/>
  </si>
  <si>
    <t>16x8</t>
    <phoneticPr fontId="1" type="noConversion"/>
  </si>
  <si>
    <t>8x16</t>
    <phoneticPr fontId="1" type="noConversion"/>
  </si>
  <si>
    <t>8x8</t>
    <phoneticPr fontId="1" type="noConversion"/>
  </si>
  <si>
    <t>8x4</t>
    <phoneticPr fontId="1" type="noConversion"/>
  </si>
  <si>
    <t>4x8</t>
    <phoneticPr fontId="1" type="noConversion"/>
  </si>
  <si>
    <t>Total</t>
    <phoneticPr fontId="1" type="noConversion"/>
  </si>
  <si>
    <t>Representative Virtual Depth Generation</t>
  </si>
  <si>
    <t>Anchor</t>
  </si>
  <si>
    <t>Number of operations</t>
    <phoneticPr fontId="2" type="noConversion"/>
  </si>
  <si>
    <t>Reference Virtual Depth Block Position Derivation</t>
  </si>
  <si>
    <t>Reference Texture Block Position Derivation</t>
  </si>
  <si>
    <t>Disparity Vector</t>
  </si>
  <si>
    <t>Reference Texture Block</t>
    <phoneticPr fontId="1" type="noConversion"/>
  </si>
  <si>
    <t>Reference Virtual Depth Block</t>
  </si>
  <si>
    <t>Reference Virtual Depth Block</t>
    <phoneticPr fontId="1" type="noConversion"/>
  </si>
  <si>
    <t>Data transfer rate</t>
    <phoneticPr fontId="2" type="noConversion"/>
  </si>
  <si>
    <t>Compensated Block</t>
    <phoneticPr fontId="1" type="noConversion"/>
  </si>
  <si>
    <t>PU_size</t>
    <phoneticPr fontId="1" type="noConversion"/>
  </si>
  <si>
    <t>B_W</t>
    <phoneticPr fontId="1" type="noConversion"/>
  </si>
  <si>
    <t>B_H</t>
    <phoneticPr fontId="1" type="noConversion"/>
  </si>
  <si>
    <t>Filter_tap_L</t>
    <phoneticPr fontId="1" type="noConversion"/>
  </si>
  <si>
    <t>Bits of DV</t>
    <phoneticPr fontId="1" type="noConversion"/>
  </si>
  <si>
    <t>Bits of texture</t>
    <phoneticPr fontId="1" type="noConversion"/>
  </si>
  <si>
    <t>Filter_tap_R</t>
    <phoneticPr fontId="1" type="noConversion"/>
  </si>
  <si>
    <t>Bits of depth</t>
    <phoneticPr fontId="1" type="noConversion"/>
  </si>
  <si>
    <t>Add</t>
    <phoneticPr fontId="1" type="noConversion"/>
  </si>
  <si>
    <t>Add</t>
    <phoneticPr fontId="1" type="noConversion"/>
  </si>
  <si>
    <t>Interpolation</t>
    <phoneticPr fontId="1" type="noConversion"/>
  </si>
  <si>
    <t>Add/Sub</t>
    <phoneticPr fontId="1" type="noConversion"/>
  </si>
  <si>
    <t>Cons_Mul</t>
    <phoneticPr fontId="1" type="noConversion"/>
  </si>
  <si>
    <t>Total</t>
    <phoneticPr fontId="1" type="noConversion"/>
  </si>
  <si>
    <t>Proposal</t>
  </si>
  <si>
    <t>Comp</t>
    <phoneticPr fontId="1" type="noConversion"/>
  </si>
  <si>
    <t>Ratio (to Anchor)</t>
    <phoneticPr fontId="1" type="noConversion"/>
  </si>
  <si>
    <t>Data Storage (bits)</t>
    <phoneticPr fontId="1" type="noConversion"/>
  </si>
  <si>
    <t>Data rate (bits)</t>
    <phoneticPr fontId="1" type="noConversion"/>
  </si>
  <si>
    <t>Reference texture block</t>
    <phoneticPr fontId="1" type="noConversion"/>
  </si>
  <si>
    <t>4x4</t>
    <phoneticPr fontId="1" type="noConversion"/>
  </si>
  <si>
    <t>Average</t>
    <phoneticPr fontId="1" type="noConversion"/>
  </si>
  <si>
    <t>Data granularity</t>
    <phoneticPr fontId="4" type="noConversion"/>
  </si>
  <si>
    <t>One PU</t>
    <phoneticPr fontId="4" type="noConversion"/>
  </si>
  <si>
    <t>Number of operations</t>
    <phoneticPr fontId="1" type="noConversion"/>
  </si>
  <si>
    <t>Worst</t>
    <phoneticPr fontId="1" type="noConversion"/>
  </si>
  <si>
    <t>One LCU</t>
    <phoneticPr fontId="4" type="noConversion"/>
  </si>
  <si>
    <t>Sub_W</t>
    <phoneticPr fontId="1" type="noConversion"/>
  </si>
  <si>
    <t>Sub_H</t>
    <phoneticPr fontId="1" type="noConversion"/>
  </si>
  <si>
    <t>Data storage
(ratio to anchor)</t>
    <phoneticPr fontId="1" type="noConversion"/>
  </si>
  <si>
    <t>Data transfer rate (ratio to anchor)</t>
    <phoneticPr fontId="1" type="noConversion"/>
  </si>
  <si>
    <t># of PU in LCU</t>
    <phoneticPr fontId="1" type="noConversion"/>
  </si>
  <si>
    <t>Luma</t>
    <phoneticPr fontId="1" type="noConversion"/>
  </si>
  <si>
    <t>Chorma</t>
    <phoneticPr fontId="1" type="noConversion"/>
  </si>
  <si>
    <t>Sub_W</t>
    <phoneticPr fontId="1" type="noConversion"/>
  </si>
  <si>
    <t># of sub-block in on PU</t>
    <phoneticPr fontId="1" type="noConversion"/>
  </si>
  <si>
    <t>Sub_H</t>
    <phoneticPr fontId="1" type="noConversion"/>
  </si>
  <si>
    <t>Filter_tap_L</t>
    <phoneticPr fontId="1" type="noConversion"/>
  </si>
  <si>
    <t>Filter_tap_R</t>
    <phoneticPr fontId="1" type="noConversion"/>
  </si>
  <si>
    <t>Luma/Chorma Ratio</t>
    <phoneticPr fontId="1" type="noConversion"/>
  </si>
  <si>
    <t>Chroma</t>
    <phoneticPr fontId="1" type="noConversion"/>
  </si>
  <si>
    <t>Add/Sub in Interp</t>
    <phoneticPr fontId="1" type="noConversion"/>
  </si>
  <si>
    <t>Cons_Mul in Interp</t>
    <phoneticPr fontId="1" type="noConversion"/>
  </si>
  <si>
    <t>Luma</t>
  </si>
  <si>
    <t>Luma</t>
    <phoneticPr fontId="1" type="noConversion"/>
  </si>
  <si>
    <t>LCU_W</t>
    <phoneticPr fontId="1" type="noConversion"/>
  </si>
  <si>
    <t>LCU_H</t>
    <phoneticPr fontId="1" type="noConversion"/>
  </si>
  <si>
    <t># of operations
Add/Sub/Comp 
(ratio to anchor)</t>
    <phoneticPr fontId="1" type="noConversion"/>
  </si>
  <si>
    <t>Best</t>
    <phoneticPr fontId="1" type="noConversion"/>
  </si>
  <si>
    <t>[Ingored LUT operation] Representative Virtual Depth to Disparity Vector Conversion</t>
    <phoneticPr fontId="1" type="noConversion"/>
  </si>
  <si>
    <t>Luma</t>
    <phoneticPr fontId="1" type="noConversion"/>
  </si>
  <si>
    <t>B_W_Luma*B_H_Luma  (PU size)</t>
    <phoneticPr fontId="1" type="noConversion"/>
  </si>
  <si>
    <t>(Filter_tap_L_Luma + Sub_W_Luma + Filter_tap_R_Luma) * Sub_H_Luma</t>
    <phoneticPr fontId="1" type="noConversion"/>
  </si>
  <si>
    <t>B_W_Luma*B_H_Luma (PU size)</t>
    <phoneticPr fontId="1" type="noConversion"/>
  </si>
  <si>
    <t>B_W_Chroma*B_H_Chroma  (PU size)</t>
    <phoneticPr fontId="1" type="noConversion"/>
  </si>
  <si>
    <t>1/8 pixel position: [-2, 58, 10, -2]</t>
    <phoneticPr fontId="1" type="noConversion"/>
  </si>
  <si>
    <t>2/4 pixel position: [−1, 4, −11, 40, 40, 5, −11, 5, −1]</t>
    <phoneticPr fontId="1" type="noConversion"/>
  </si>
  <si>
    <t>1 for one PU</t>
    <phoneticPr fontId="2" type="noConversion"/>
  </si>
  <si>
    <t>1 addition</t>
    <phoneticPr fontId="1" type="noConversion"/>
  </si>
  <si>
    <t>3 comparisons</t>
    <phoneticPr fontId="1" type="noConversion"/>
  </si>
  <si>
    <t>7 addition/subtractions and 6 constant multi (Worst case)</t>
    <phoneticPr fontId="1" type="noConversion"/>
  </si>
  <si>
    <t>B_W_Luma*B_H_Luma  for one PU</t>
    <phoneticPr fontId="1" type="noConversion"/>
  </si>
  <si>
    <t>B_W_Chroma*B_H_Chroma for one PU</t>
    <phoneticPr fontId="1" type="noConversion"/>
  </si>
  <si>
    <t>1 for 4x4 subblock</t>
    <phoneticPr fontId="2" type="noConversion"/>
  </si>
  <si>
    <t>3 addition/subtractions and 4 constant multi (Worst case)</t>
    <phoneticPr fontId="1" type="noConversion"/>
  </si>
  <si>
    <t>Data storage (Luma only)</t>
    <phoneticPr fontId="2" type="noConversion"/>
  </si>
  <si>
    <t>1 disparity vector</t>
    <phoneticPr fontId="1" type="noConversion"/>
  </si>
  <si>
    <t>(Filter_tap_L_Luma + Sub_W_Luma + Filter_tap_R_Luma) * Sub_H_Luma * (# of subblock in one PU)</t>
    <phoneticPr fontId="1" type="noConversion"/>
  </si>
  <si>
    <t>(Filter_tap_L_Chroma + Sub_W_Chroma + Filter_tap_R_Chroma) * Sub_H_Chroma * (# of subblock in one PU)</t>
    <phoneticPr fontId="1" type="noConversion"/>
  </si>
  <si>
    <t>1 LUT access</t>
    <phoneticPr fontId="1" type="noConversion"/>
  </si>
  <si>
    <t>Times</t>
    <phoneticPr fontId="1" type="noConversion"/>
  </si>
  <si>
    <t>1  for 4x4 subblock</t>
    <phoneticPr fontId="2" type="noConversion"/>
  </si>
  <si>
    <t>Remark</t>
    <phoneticPr fontId="1" type="noConversion"/>
  </si>
  <si>
    <t xml:space="preserve">Luma: Reference Texture Block Position Derivation </t>
    <phoneticPr fontId="1" type="noConversion"/>
  </si>
  <si>
    <t>Luma: Interpolation</t>
    <phoneticPr fontId="1" type="noConversion"/>
  </si>
  <si>
    <t>Chroma: Reference Texture Block Position Derivation</t>
    <phoneticPr fontId="1" type="noConversion"/>
  </si>
  <si>
    <t>Chroma: Interpolation</t>
    <phoneticPr fontId="1" type="noConversion"/>
  </si>
  <si>
    <t>Luma: Reference Virtual Depth Block</t>
    <phoneticPr fontId="1" type="noConversion"/>
  </si>
  <si>
    <t>Luma: Reference texture block</t>
    <phoneticPr fontId="1" type="noConversion"/>
  </si>
  <si>
    <t>Luma: Compensated Block</t>
    <phoneticPr fontId="1" type="noConversion"/>
  </si>
  <si>
    <t>Chroma:  Reference texture block</t>
    <phoneticPr fontId="1" type="noConversion"/>
  </si>
  <si>
    <t>Chroma: Compensated Block</t>
    <phoneticPr fontId="1" type="noConversion"/>
  </si>
  <si>
    <t>Operations per time</t>
    <phoneticPr fontId="1" type="noConversion"/>
  </si>
  <si>
    <t>1 for one 4x4 subblock</t>
    <phoneticPr fontId="1" type="noConversion"/>
  </si>
  <si>
    <t>General parameters</t>
    <phoneticPr fontId="1" type="noConversion"/>
  </si>
  <si>
    <t>Luma parameter</t>
    <phoneticPr fontId="1" type="noConversion"/>
  </si>
  <si>
    <t>Chorma parameter</t>
    <phoneticPr fontId="1" type="noConversion"/>
  </si>
  <si>
    <t>Data granularity</t>
    <phoneticPr fontId="1" type="noConversion"/>
  </si>
  <si>
    <t>One PU</t>
    <phoneticPr fontId="1" type="noConversion"/>
  </si>
  <si>
    <t>Data granularity</t>
    <phoneticPr fontId="1" type="noConversion"/>
  </si>
  <si>
    <t>One PU</t>
    <phoneticPr fontId="1" type="noConversion"/>
  </si>
  <si>
    <t>Worst</t>
  </si>
  <si>
    <t>Average</t>
  </si>
  <si>
    <t>Best</t>
  </si>
  <si>
    <t>-</t>
    <phoneticPr fontId="1" type="noConversion"/>
  </si>
  <si>
    <t>-</t>
    <phoneticPr fontId="1" type="noConversion"/>
  </si>
  <si>
    <t>Add/Sub/Comp</t>
    <phoneticPr fontId="1" type="noConversion"/>
  </si>
  <si>
    <t>Add/Sub/Comp</t>
    <phoneticPr fontId="1" type="noConversion"/>
  </si>
  <si>
    <t>4x4</t>
    <phoneticPr fontId="1" type="noConversion"/>
  </si>
  <si>
    <t>PU_size</t>
    <phoneticPr fontId="1" type="noConversion"/>
  </si>
  <si>
    <t># of storage accessing</t>
    <phoneticPr fontId="1" type="noConversion"/>
  </si>
  <si>
    <t># of storage accessing (ratio to anchor)</t>
    <phoneticPr fontId="1" type="noConversion"/>
  </si>
  <si>
    <t>Reference Depth Block Position Derivation</t>
    <phoneticPr fontId="1" type="noConversion"/>
  </si>
  <si>
    <t>1 for one PU</t>
    <phoneticPr fontId="1" type="noConversion"/>
  </si>
  <si>
    <t>Correspondence Estimation</t>
    <phoneticPr fontId="1" type="noConversion"/>
  </si>
  <si>
    <t>4 for one PU</t>
    <phoneticPr fontId="1" type="noConversion"/>
  </si>
  <si>
    <t>3 comparisons</t>
    <phoneticPr fontId="1" type="noConversion"/>
  </si>
  <si>
    <t>6 addtition
15 comparisons
5 LUT access</t>
    <phoneticPr fontId="1" type="noConversion"/>
  </si>
  <si>
    <t>Reference Block Determination</t>
    <phoneticPr fontId="1" type="noConversion"/>
  </si>
  <si>
    <t>Luma Interpolation</t>
    <phoneticPr fontId="1" type="noConversion"/>
  </si>
  <si>
    <t>Times</t>
    <phoneticPr fontId="1" type="noConversion"/>
  </si>
  <si>
    <t>Operation per time</t>
    <phoneticPr fontId="1" type="noConversion"/>
  </si>
  <si>
    <t>Warping Position Derivation</t>
    <phoneticPr fontId="1" type="noConversion"/>
  </si>
  <si>
    <t>Hole Detection</t>
    <phoneticPr fontId="1" type="noConversion"/>
  </si>
  <si>
    <t>1 LUT access
2 comparisons</t>
    <phoneticPr fontId="1" type="noConversion"/>
  </si>
  <si>
    <t>1 comparison</t>
    <phoneticPr fontId="1" type="noConversion"/>
  </si>
  <si>
    <t>Boundary Hole Detection</t>
    <phoneticPr fontId="1" type="noConversion"/>
  </si>
  <si>
    <t>B_H_Luma for one PU</t>
    <phoneticPr fontId="1" type="noConversion"/>
  </si>
  <si>
    <t>Luma Warping</t>
    <phoneticPr fontId="1" type="noConversion"/>
  </si>
  <si>
    <t>Luma Hole-Filling</t>
    <phoneticPr fontId="1" type="noConversion"/>
  </si>
  <si>
    <t>Chroma Warping</t>
    <phoneticPr fontId="1" type="noConversion"/>
  </si>
  <si>
    <t>Chroma Hole-Filling</t>
    <phoneticPr fontId="1" type="noConversion"/>
  </si>
  <si>
    <t>B_W_Chroma*B_H_Chroma  for one PU</t>
    <phoneticPr fontId="1" type="noConversion"/>
  </si>
  <si>
    <t>B_H_Chroma for one PU</t>
    <phoneticPr fontId="1" type="noConversion"/>
  </si>
  <si>
    <t>Constrained Forward block-based VSP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</si>
</sst>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sz val="9"/>
      <name val="新細明體"/>
      <family val="1"/>
      <charset val="136"/>
    </font>
    <font>
      <b/>
      <sz val="12"/>
      <color theme="1"/>
      <name val="Arial"/>
      <family val="2"/>
    </font>
    <font>
      <sz val="9"/>
      <name val="宋体"/>
      <family val="3"/>
      <charset val="136"/>
      <scheme val="minor"/>
    </font>
    <font>
      <sz val="12"/>
      <color theme="1"/>
      <name val="Arial"/>
      <family val="2"/>
    </font>
    <font>
      <sz val="12"/>
      <color theme="1"/>
      <name val="宋体"/>
      <family val="2"/>
      <charset val="136"/>
      <scheme val="minor"/>
    </font>
    <font>
      <sz val="11"/>
      <color theme="1"/>
      <name val="宋体"/>
      <family val="2"/>
      <scheme val="minor"/>
    </font>
    <font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6" fillId="0" borderId="0">
      <alignment vertical="center"/>
    </xf>
  </cellStyleXfs>
  <cellXfs count="93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>
      <alignment vertical="center"/>
    </xf>
    <xf numFmtId="0" fontId="5" fillId="5" borderId="1" xfId="0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0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0" fontId="5" fillId="11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10" fontId="5" fillId="10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12" borderId="1" xfId="0" applyFont="1" applyFill="1" applyBorder="1">
      <alignment vertical="center"/>
    </xf>
    <xf numFmtId="0" fontId="5" fillId="1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5" fillId="14" borderId="6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8" fillId="0" borderId="0" xfId="1" applyFont="1"/>
    <xf numFmtId="0" fontId="8" fillId="0" borderId="0" xfId="1" applyFont="1"/>
    <xf numFmtId="0" fontId="8" fillId="0" borderId="0" xfId="1" applyFont="1"/>
  </cellXfs>
  <cellStyles count="3">
    <cellStyle name="常规" xfId="0" builtinId="0"/>
    <cellStyle name="常规 2" xfId="2"/>
    <cellStyle name="常规 3" xfId="1"/>
  </cellStyles>
  <dxfs count="11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99FF66"/>
      <color rgb="FF99FF33"/>
      <color rgb="FF66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="85" zoomScaleNormal="85" workbookViewId="0">
      <selection activeCell="C32" sqref="C32"/>
    </sheetView>
  </sheetViews>
  <sheetFormatPr defaultRowHeight="15"/>
  <cols>
    <col min="1" max="1" width="34" style="2" customWidth="1"/>
    <col min="2" max="2" width="41.625" style="2" customWidth="1"/>
    <col min="3" max="3" width="45.25" style="2" customWidth="1"/>
    <col min="4" max="4" width="58.875" style="2" customWidth="1"/>
    <col min="5" max="16384" width="9" style="2"/>
  </cols>
  <sheetData>
    <row r="1" spans="1:4" s="19" customFormat="1" ht="15.75">
      <c r="A1" s="72" t="s">
        <v>15</v>
      </c>
      <c r="B1" s="72"/>
      <c r="C1" s="72"/>
      <c r="D1" s="72"/>
    </row>
    <row r="2" spans="1:4">
      <c r="A2" s="35"/>
      <c r="B2" s="35" t="s">
        <v>94</v>
      </c>
      <c r="C2" s="35" t="s">
        <v>106</v>
      </c>
      <c r="D2" s="35" t="s">
        <v>96</v>
      </c>
    </row>
    <row r="3" spans="1:4" ht="30">
      <c r="A3" s="36" t="s">
        <v>16</v>
      </c>
      <c r="B3" s="35" t="s">
        <v>81</v>
      </c>
      <c r="C3" s="35" t="s">
        <v>82</v>
      </c>
      <c r="D3" s="35"/>
    </row>
    <row r="4" spans="1:4" s="19" customFormat="1" ht="30">
      <c r="A4" s="4" t="s">
        <v>13</v>
      </c>
      <c r="B4" s="3" t="s">
        <v>107</v>
      </c>
      <c r="C4" s="3" t="s">
        <v>83</v>
      </c>
      <c r="D4" s="3"/>
    </row>
    <row r="5" spans="1:4" s="19" customFormat="1" ht="45">
      <c r="A5" s="38" t="s">
        <v>73</v>
      </c>
      <c r="B5" s="39" t="s">
        <v>95</v>
      </c>
      <c r="C5" s="39" t="s">
        <v>93</v>
      </c>
      <c r="D5" s="39"/>
    </row>
    <row r="6" spans="1:4" hidden="1">
      <c r="A6" s="40" t="s">
        <v>74</v>
      </c>
      <c r="B6" s="35"/>
      <c r="C6" s="35"/>
      <c r="D6" s="35"/>
    </row>
    <row r="7" spans="1:4" ht="30">
      <c r="A7" s="36" t="s">
        <v>97</v>
      </c>
      <c r="B7" s="35" t="s">
        <v>87</v>
      </c>
      <c r="C7" s="35" t="s">
        <v>82</v>
      </c>
      <c r="D7" s="35"/>
    </row>
    <row r="8" spans="1:4" ht="30">
      <c r="A8" s="36" t="s">
        <v>98</v>
      </c>
      <c r="B8" s="35" t="s">
        <v>85</v>
      </c>
      <c r="C8" s="35" t="s">
        <v>84</v>
      </c>
      <c r="D8" s="35" t="s">
        <v>80</v>
      </c>
    </row>
    <row r="9" spans="1:4" hidden="1">
      <c r="A9" s="40" t="s">
        <v>57</v>
      </c>
      <c r="B9" s="35"/>
      <c r="C9" s="35"/>
      <c r="D9" s="35"/>
    </row>
    <row r="10" spans="1:4" ht="30">
      <c r="A10" s="36" t="s">
        <v>99</v>
      </c>
      <c r="B10" s="35" t="s">
        <v>87</v>
      </c>
      <c r="C10" s="35" t="s">
        <v>82</v>
      </c>
      <c r="D10" s="35"/>
    </row>
    <row r="11" spans="1:4" ht="30">
      <c r="A11" s="36" t="s">
        <v>100</v>
      </c>
      <c r="B11" s="35" t="s">
        <v>86</v>
      </c>
      <c r="C11" s="35" t="s">
        <v>88</v>
      </c>
      <c r="D11" s="35" t="s">
        <v>79</v>
      </c>
    </row>
    <row r="12" spans="1:4">
      <c r="A12" s="71"/>
      <c r="B12" s="55"/>
      <c r="C12" s="55"/>
      <c r="D12" s="55"/>
    </row>
    <row r="13" spans="1:4" ht="15.75">
      <c r="A13" s="72" t="s">
        <v>148</v>
      </c>
      <c r="B13" s="72"/>
      <c r="C13" s="72"/>
      <c r="D13" s="72"/>
    </row>
    <row r="14" spans="1:4">
      <c r="C14" s="2" t="s">
        <v>134</v>
      </c>
      <c r="D14" s="2" t="s">
        <v>135</v>
      </c>
    </row>
    <row r="15" spans="1:4" ht="45">
      <c r="A15" s="75" t="s">
        <v>132</v>
      </c>
      <c r="B15" s="36" t="s">
        <v>128</v>
      </c>
      <c r="C15" s="35" t="s">
        <v>129</v>
      </c>
      <c r="D15" s="35" t="s">
        <v>131</v>
      </c>
    </row>
    <row r="16" spans="1:4">
      <c r="A16" s="75"/>
      <c r="B16" s="36" t="s">
        <v>126</v>
      </c>
      <c r="C16" s="35" t="s">
        <v>127</v>
      </c>
      <c r="D16" s="35" t="s">
        <v>130</v>
      </c>
    </row>
    <row r="17" spans="1:4">
      <c r="A17" s="76" t="s">
        <v>142</v>
      </c>
      <c r="B17" s="35" t="s">
        <v>133</v>
      </c>
      <c r="C17" s="35" t="s">
        <v>85</v>
      </c>
      <c r="D17" s="35" t="s">
        <v>84</v>
      </c>
    </row>
    <row r="18" spans="1:4" ht="30">
      <c r="A18" s="76"/>
      <c r="B18" s="35" t="s">
        <v>136</v>
      </c>
      <c r="C18" s="35" t="s">
        <v>85</v>
      </c>
      <c r="D18" s="35" t="s">
        <v>138</v>
      </c>
    </row>
    <row r="19" spans="1:4">
      <c r="A19" s="77" t="s">
        <v>143</v>
      </c>
      <c r="B19" s="35" t="s">
        <v>137</v>
      </c>
      <c r="C19" s="35" t="s">
        <v>85</v>
      </c>
      <c r="D19" s="35" t="s">
        <v>139</v>
      </c>
    </row>
    <row r="20" spans="1:4">
      <c r="A20" s="78"/>
      <c r="B20" s="35" t="s">
        <v>140</v>
      </c>
      <c r="C20" s="35" t="s">
        <v>141</v>
      </c>
      <c r="D20" s="35" t="s">
        <v>139</v>
      </c>
    </row>
    <row r="21" spans="1:4">
      <c r="A21" s="76" t="s">
        <v>144</v>
      </c>
      <c r="B21" s="35" t="s">
        <v>133</v>
      </c>
      <c r="C21" s="35" t="s">
        <v>146</v>
      </c>
      <c r="D21" s="35" t="s">
        <v>88</v>
      </c>
    </row>
    <row r="22" spans="1:4" ht="30">
      <c r="A22" s="76"/>
      <c r="B22" s="35" t="s">
        <v>136</v>
      </c>
      <c r="C22" s="35" t="s">
        <v>146</v>
      </c>
      <c r="D22" s="35" t="s">
        <v>138</v>
      </c>
    </row>
    <row r="23" spans="1:4">
      <c r="A23" s="77" t="s">
        <v>145</v>
      </c>
      <c r="B23" s="35" t="s">
        <v>137</v>
      </c>
      <c r="C23" s="35" t="s">
        <v>146</v>
      </c>
      <c r="D23" s="35" t="s">
        <v>139</v>
      </c>
    </row>
    <row r="24" spans="1:4">
      <c r="A24" s="78"/>
      <c r="B24" s="35" t="s">
        <v>140</v>
      </c>
      <c r="C24" s="35" t="s">
        <v>147</v>
      </c>
      <c r="D24" s="35" t="s">
        <v>139</v>
      </c>
    </row>
    <row r="25" spans="1:4">
      <c r="A25" s="20"/>
      <c r="B25" s="55"/>
      <c r="C25" s="55"/>
      <c r="D25" s="55"/>
    </row>
    <row r="26" spans="1:4">
      <c r="A26" s="20"/>
      <c r="B26" s="55"/>
      <c r="C26" s="55"/>
      <c r="D26" s="55"/>
    </row>
    <row r="27" spans="1:4">
      <c r="A27" s="6"/>
      <c r="B27" s="6"/>
    </row>
    <row r="28" spans="1:4" s="19" customFormat="1" ht="15.75">
      <c r="A28" s="73" t="s">
        <v>89</v>
      </c>
      <c r="B28" s="74"/>
    </row>
    <row r="29" spans="1:4">
      <c r="A29" s="36" t="s">
        <v>21</v>
      </c>
      <c r="B29" s="35" t="s">
        <v>75</v>
      </c>
    </row>
    <row r="30" spans="1:4" s="19" customFormat="1">
      <c r="A30" s="5" t="s">
        <v>18</v>
      </c>
      <c r="B30" s="3" t="s">
        <v>90</v>
      </c>
    </row>
    <row r="31" spans="1:4" ht="30">
      <c r="A31" s="36" t="s">
        <v>19</v>
      </c>
      <c r="B31" s="35" t="s">
        <v>76</v>
      </c>
    </row>
    <row r="32" spans="1:4">
      <c r="A32" s="36" t="s">
        <v>23</v>
      </c>
      <c r="B32" s="35" t="s">
        <v>75</v>
      </c>
    </row>
    <row r="33" spans="1:2">
      <c r="A33" s="6"/>
      <c r="B33" s="6"/>
    </row>
    <row r="34" spans="1:2" s="19" customFormat="1" ht="15.75">
      <c r="A34" s="73" t="s">
        <v>22</v>
      </c>
      <c r="B34" s="74"/>
    </row>
    <row r="35" spans="1:2">
      <c r="A35" s="36" t="s">
        <v>101</v>
      </c>
      <c r="B35" s="35" t="s">
        <v>75</v>
      </c>
    </row>
    <row r="36" spans="1:2" ht="45">
      <c r="A36" s="36" t="s">
        <v>102</v>
      </c>
      <c r="B36" s="35" t="s">
        <v>91</v>
      </c>
    </row>
    <row r="37" spans="1:2">
      <c r="A37" s="36" t="s">
        <v>103</v>
      </c>
      <c r="B37" s="35" t="s">
        <v>77</v>
      </c>
    </row>
    <row r="38" spans="1:2" ht="45">
      <c r="A38" s="36" t="s">
        <v>104</v>
      </c>
      <c r="B38" s="35" t="s">
        <v>92</v>
      </c>
    </row>
    <row r="39" spans="1:2">
      <c r="A39" s="36" t="s">
        <v>105</v>
      </c>
      <c r="B39" s="35" t="s">
        <v>78</v>
      </c>
    </row>
  </sheetData>
  <mergeCells count="9">
    <mergeCell ref="A1:D1"/>
    <mergeCell ref="A28:B28"/>
    <mergeCell ref="A34:B34"/>
    <mergeCell ref="A15:A16"/>
    <mergeCell ref="A17:A18"/>
    <mergeCell ref="A19:A20"/>
    <mergeCell ref="A21:A22"/>
    <mergeCell ref="A23:A24"/>
    <mergeCell ref="A13:D1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"/>
  <sheetViews>
    <sheetView tabSelected="1" zoomScaleNormal="100" workbookViewId="0">
      <selection activeCell="E32" sqref="E32"/>
    </sheetView>
  </sheetViews>
  <sheetFormatPr defaultRowHeight="15"/>
  <cols>
    <col min="1" max="1" width="10.625" style="2" customWidth="1"/>
    <col min="2" max="2" width="10.875" style="2" bestFit="1" customWidth="1"/>
    <col min="3" max="6" width="15.625" style="2" customWidth="1"/>
    <col min="7" max="7" width="16.125" style="2" customWidth="1"/>
    <col min="8" max="16384" width="9" style="2"/>
  </cols>
  <sheetData>
    <row r="2" spans="2:6" ht="45">
      <c r="B2" s="10"/>
      <c r="C2" s="42" t="s">
        <v>71</v>
      </c>
      <c r="D2" s="42" t="s">
        <v>53</v>
      </c>
      <c r="E2" s="42" t="s">
        <v>54</v>
      </c>
      <c r="F2" s="42" t="s">
        <v>125</v>
      </c>
    </row>
    <row r="3" spans="2:6">
      <c r="B3" s="43" t="s">
        <v>49</v>
      </c>
      <c r="C3" s="44">
        <f>Overall_LCU!H21</f>
        <v>3.4947368421052634</v>
      </c>
      <c r="D3" s="44">
        <f>Overall_LCU!F37</f>
        <v>1.3287671232876712</v>
      </c>
      <c r="E3" s="44">
        <f>Overall_LCU!F52</f>
        <v>1.3076923076923077</v>
      </c>
      <c r="F3" s="44" t="e">
        <f>Overall_LCU!F67</f>
        <v>#DIV/0!</v>
      </c>
    </row>
    <row r="4" spans="2:6">
      <c r="B4" s="45" t="s">
        <v>45</v>
      </c>
      <c r="C4" s="44"/>
      <c r="D4" s="44"/>
      <c r="E4" s="44">
        <f>Overall_LCU!E52</f>
        <v>0.81850961538461542</v>
      </c>
      <c r="F4" s="44" t="e">
        <f>Overall_LCU!E67</f>
        <v>#DIV/0!</v>
      </c>
    </row>
    <row r="5" spans="2:6">
      <c r="B5" s="18" t="s">
        <v>72</v>
      </c>
      <c r="C5" s="44"/>
      <c r="D5" s="44"/>
      <c r="E5" s="44">
        <f>Overall_LCU!D52</f>
        <v>0.58112980769230771</v>
      </c>
      <c r="F5" s="44" t="e">
        <f>Overall_LCU!D67</f>
        <v>#DIV/0!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opLeftCell="A19" zoomScale="85" zoomScaleNormal="85" workbookViewId="0">
      <selection activeCell="D41" sqref="D41"/>
    </sheetView>
  </sheetViews>
  <sheetFormatPr defaultRowHeight="15" customHeight="1"/>
  <cols>
    <col min="1" max="1" width="20.625" style="2" customWidth="1"/>
    <col min="2" max="3" width="10.625" style="2" customWidth="1"/>
    <col min="4" max="4" width="15.125" style="2" customWidth="1"/>
    <col min="5" max="12" width="10.625" style="2" customWidth="1"/>
    <col min="13" max="16384" width="9" style="2"/>
  </cols>
  <sheetData>
    <row r="1" spans="1:6" ht="15" customHeight="1">
      <c r="A1" s="46" t="s">
        <v>46</v>
      </c>
      <c r="B1" s="46" t="s">
        <v>50</v>
      </c>
      <c r="C1" s="47" t="s">
        <v>69</v>
      </c>
      <c r="D1" s="47">
        <v>64</v>
      </c>
    </row>
    <row r="2" spans="1:6" ht="15" customHeight="1">
      <c r="A2" s="48"/>
      <c r="B2" s="48"/>
      <c r="C2" s="47" t="s">
        <v>70</v>
      </c>
      <c r="D2" s="47">
        <v>64</v>
      </c>
    </row>
    <row r="3" spans="1:6" ht="15" customHeight="1">
      <c r="A3" s="49"/>
      <c r="B3" s="49"/>
      <c r="F3" s="19"/>
    </row>
    <row r="4" spans="1:6" ht="15" customHeight="1">
      <c r="A4" s="28" t="s">
        <v>24</v>
      </c>
      <c r="B4" s="28" t="s">
        <v>25</v>
      </c>
      <c r="C4" s="28" t="s">
        <v>26</v>
      </c>
      <c r="D4" s="28" t="s">
        <v>55</v>
      </c>
      <c r="F4" s="19"/>
    </row>
    <row r="5" spans="1:6" ht="15" customHeight="1">
      <c r="A5" s="18" t="s">
        <v>0</v>
      </c>
      <c r="B5" s="12">
        <v>64</v>
      </c>
      <c r="C5" s="12">
        <v>64</v>
      </c>
      <c r="D5" s="12">
        <f t="shared" ref="D5:D16" si="0">($D$1/B5)*($D$2/C5)</f>
        <v>1</v>
      </c>
    </row>
    <row r="6" spans="1:6" ht="15" customHeight="1">
      <c r="A6" s="18" t="s">
        <v>1</v>
      </c>
      <c r="B6" s="12">
        <v>64</v>
      </c>
      <c r="C6" s="12">
        <v>32</v>
      </c>
      <c r="D6" s="12">
        <f t="shared" si="0"/>
        <v>2</v>
      </c>
    </row>
    <row r="7" spans="1:6" ht="15" customHeight="1">
      <c r="A7" s="18" t="s">
        <v>2</v>
      </c>
      <c r="B7" s="12">
        <v>32</v>
      </c>
      <c r="C7" s="12">
        <v>64</v>
      </c>
      <c r="D7" s="12">
        <f t="shared" si="0"/>
        <v>2</v>
      </c>
    </row>
    <row r="8" spans="1:6" ht="15" customHeight="1">
      <c r="A8" s="18" t="s">
        <v>3</v>
      </c>
      <c r="B8" s="12">
        <v>32</v>
      </c>
      <c r="C8" s="12">
        <v>32</v>
      </c>
      <c r="D8" s="12">
        <f t="shared" si="0"/>
        <v>4</v>
      </c>
    </row>
    <row r="9" spans="1:6" ht="15" customHeight="1">
      <c r="A9" s="18" t="s">
        <v>4</v>
      </c>
      <c r="B9" s="12">
        <v>32</v>
      </c>
      <c r="C9" s="12">
        <v>16</v>
      </c>
      <c r="D9" s="12">
        <f t="shared" si="0"/>
        <v>8</v>
      </c>
    </row>
    <row r="10" spans="1:6" ht="15" customHeight="1">
      <c r="A10" s="18" t="s">
        <v>5</v>
      </c>
      <c r="B10" s="12">
        <v>16</v>
      </c>
      <c r="C10" s="12">
        <v>32</v>
      </c>
      <c r="D10" s="12">
        <f t="shared" si="0"/>
        <v>8</v>
      </c>
    </row>
    <row r="11" spans="1:6" ht="15" customHeight="1">
      <c r="A11" s="18" t="s">
        <v>6</v>
      </c>
      <c r="B11" s="12">
        <v>16</v>
      </c>
      <c r="C11" s="12">
        <v>16</v>
      </c>
      <c r="D11" s="12">
        <f t="shared" si="0"/>
        <v>16</v>
      </c>
    </row>
    <row r="12" spans="1:6" ht="15" customHeight="1">
      <c r="A12" s="18" t="s">
        <v>7</v>
      </c>
      <c r="B12" s="12">
        <v>16</v>
      </c>
      <c r="C12" s="12">
        <v>8</v>
      </c>
      <c r="D12" s="12">
        <f t="shared" si="0"/>
        <v>32</v>
      </c>
    </row>
    <row r="13" spans="1:6" ht="15" customHeight="1">
      <c r="A13" s="18" t="s">
        <v>8</v>
      </c>
      <c r="B13" s="12">
        <v>8</v>
      </c>
      <c r="C13" s="12">
        <v>16</v>
      </c>
      <c r="D13" s="12">
        <f t="shared" si="0"/>
        <v>32</v>
      </c>
    </row>
    <row r="14" spans="1:6" ht="15" customHeight="1">
      <c r="A14" s="18" t="s">
        <v>9</v>
      </c>
      <c r="B14" s="12">
        <v>8</v>
      </c>
      <c r="C14" s="12">
        <v>8</v>
      </c>
      <c r="D14" s="12">
        <f t="shared" si="0"/>
        <v>64</v>
      </c>
    </row>
    <row r="15" spans="1:6" ht="15" customHeight="1">
      <c r="A15" s="18" t="s">
        <v>10</v>
      </c>
      <c r="B15" s="12">
        <v>8</v>
      </c>
      <c r="C15" s="12">
        <v>4</v>
      </c>
      <c r="D15" s="12">
        <f t="shared" si="0"/>
        <v>128</v>
      </c>
    </row>
    <row r="16" spans="1:6" ht="15" customHeight="1">
      <c r="A16" s="18" t="s">
        <v>11</v>
      </c>
      <c r="B16" s="12">
        <v>4</v>
      </c>
      <c r="C16" s="12">
        <v>8</v>
      </c>
      <c r="D16" s="12">
        <f t="shared" si="0"/>
        <v>128</v>
      </c>
    </row>
    <row r="17" spans="1:11" ht="15" customHeight="1">
      <c r="A17" s="49"/>
      <c r="B17" s="49"/>
    </row>
    <row r="18" spans="1:11" ht="15" customHeight="1">
      <c r="A18" s="13" t="s">
        <v>48</v>
      </c>
      <c r="B18" s="33" t="s">
        <v>38</v>
      </c>
      <c r="C18" s="67"/>
      <c r="D18" s="67" t="s">
        <v>14</v>
      </c>
      <c r="E18" s="67"/>
      <c r="F18" s="80" t="s">
        <v>120</v>
      </c>
      <c r="G18" s="80"/>
      <c r="H18" s="80"/>
      <c r="I18" s="80" t="s">
        <v>36</v>
      </c>
      <c r="J18" s="80"/>
      <c r="K18" s="80"/>
    </row>
    <row r="19" spans="1:11" s="6" customFormat="1" ht="15" customHeight="1">
      <c r="A19" s="41"/>
      <c r="B19" s="23"/>
      <c r="C19" s="23"/>
      <c r="D19" s="23" t="s">
        <v>44</v>
      </c>
      <c r="E19" s="23"/>
      <c r="F19" s="79" t="s">
        <v>40</v>
      </c>
      <c r="G19" s="79"/>
      <c r="H19" s="79"/>
      <c r="I19" s="79" t="s">
        <v>40</v>
      </c>
      <c r="J19" s="79"/>
      <c r="K19" s="79"/>
    </row>
    <row r="20" spans="1:11" ht="15" customHeight="1">
      <c r="A20" s="23" t="s">
        <v>24</v>
      </c>
      <c r="B20" s="29" t="s">
        <v>121</v>
      </c>
      <c r="C20" s="29" t="s">
        <v>36</v>
      </c>
      <c r="D20" s="29" t="s">
        <v>121</v>
      </c>
      <c r="E20" s="29" t="s">
        <v>36</v>
      </c>
      <c r="F20" s="59" t="s">
        <v>117</v>
      </c>
      <c r="G20" s="41" t="s">
        <v>116</v>
      </c>
      <c r="H20" s="61" t="s">
        <v>115</v>
      </c>
      <c r="I20" s="59" t="s">
        <v>117</v>
      </c>
      <c r="J20" s="66" t="s">
        <v>116</v>
      </c>
      <c r="K20" s="61" t="s">
        <v>115</v>
      </c>
    </row>
    <row r="21" spans="1:11" ht="15" customHeight="1">
      <c r="A21" s="18" t="s">
        <v>0</v>
      </c>
      <c r="B21" s="90">
        <v>50168</v>
      </c>
      <c r="C21" s="90">
        <v>30464</v>
      </c>
      <c r="D21" s="12">
        <f>Overall_PU!D6*$D5</f>
        <v>36353</v>
      </c>
      <c r="E21" s="66">
        <f>Overall_PU!E6*$D5</f>
        <v>32768</v>
      </c>
      <c r="F21" s="59" t="s">
        <v>118</v>
      </c>
      <c r="G21" s="41" t="s">
        <v>119</v>
      </c>
      <c r="H21" s="62">
        <f>MAX(B21:B32)/MAX(D21:D32)</f>
        <v>3.4947368421052634</v>
      </c>
      <c r="I21" s="59" t="s">
        <v>118</v>
      </c>
      <c r="J21" s="66" t="s">
        <v>118</v>
      </c>
      <c r="K21" s="62">
        <f>MAX(C21:C32)/MAX(E21:E32)</f>
        <v>2.296875</v>
      </c>
    </row>
    <row r="22" spans="1:11" ht="15" customHeight="1">
      <c r="A22" s="18" t="s">
        <v>1</v>
      </c>
      <c r="B22" s="90">
        <v>53136</v>
      </c>
      <c r="C22" s="90">
        <v>32256</v>
      </c>
      <c r="D22" s="12">
        <f>Overall_PU!D7*$D6</f>
        <v>36354</v>
      </c>
      <c r="E22" s="66">
        <f>Overall_PU!E7*$D6</f>
        <v>32768</v>
      </c>
    </row>
    <row r="23" spans="1:11" ht="15" customHeight="1">
      <c r="A23" s="18" t="s">
        <v>2</v>
      </c>
      <c r="B23" s="90">
        <v>50288</v>
      </c>
      <c r="C23" s="90">
        <v>30464</v>
      </c>
      <c r="D23" s="12">
        <f>Overall_PU!D8*$D7</f>
        <v>36354</v>
      </c>
      <c r="E23" s="66">
        <f>Overall_PU!E8*$D7</f>
        <v>32768</v>
      </c>
    </row>
    <row r="24" spans="1:11" ht="15" customHeight="1">
      <c r="A24" s="18" t="s">
        <v>3</v>
      </c>
      <c r="B24" s="90">
        <v>54752</v>
      </c>
      <c r="C24" s="90">
        <v>33152</v>
      </c>
      <c r="D24" s="12">
        <f>Overall_PU!D9*$D8</f>
        <v>36356</v>
      </c>
      <c r="E24" s="66">
        <f>Overall_PU!E9*$D8</f>
        <v>32768</v>
      </c>
    </row>
    <row r="25" spans="1:11" ht="15" customHeight="1">
      <c r="A25" s="18" t="s">
        <v>4</v>
      </c>
      <c r="B25" s="90">
        <v>60736</v>
      </c>
      <c r="C25" s="90">
        <v>36736</v>
      </c>
      <c r="D25" s="12">
        <f>Overall_PU!D10*$D9</f>
        <v>36360</v>
      </c>
      <c r="E25" s="66">
        <f>Overall_PU!E10*$D9</f>
        <v>32768</v>
      </c>
    </row>
    <row r="26" spans="1:11" ht="15" customHeight="1">
      <c r="A26" s="18" t="s">
        <v>5</v>
      </c>
      <c r="B26" s="90">
        <v>56512</v>
      </c>
      <c r="C26" s="90">
        <v>34048</v>
      </c>
      <c r="D26" s="12">
        <f>Overall_PU!D11*$D10</f>
        <v>36360</v>
      </c>
      <c r="E26" s="66">
        <f>Overall_PU!E11*$D10</f>
        <v>32768</v>
      </c>
    </row>
    <row r="27" spans="1:11" ht="15" customHeight="1">
      <c r="A27" s="18" t="s">
        <v>6</v>
      </c>
      <c r="B27" s="90">
        <v>62592</v>
      </c>
      <c r="C27" s="90">
        <v>37632</v>
      </c>
      <c r="D27" s="12">
        <f>Overall_PU!D12*$D11</f>
        <v>36368</v>
      </c>
      <c r="E27" s="66">
        <f>Overall_PU!E12*$D11</f>
        <v>32768</v>
      </c>
    </row>
    <row r="28" spans="1:11" ht="15" customHeight="1">
      <c r="A28" s="18" t="s">
        <v>7</v>
      </c>
      <c r="B28" s="90">
        <v>77696</v>
      </c>
      <c r="C28" s="90">
        <v>46592</v>
      </c>
      <c r="D28" s="12">
        <f>Overall_PU!D13*$D12</f>
        <v>36384</v>
      </c>
      <c r="E28" s="66">
        <f>Overall_PU!E13*$D12</f>
        <v>32768</v>
      </c>
    </row>
    <row r="29" spans="1:11" ht="15" customHeight="1">
      <c r="A29" s="18" t="s">
        <v>8</v>
      </c>
      <c r="B29" s="90">
        <v>72192</v>
      </c>
      <c r="C29" s="90">
        <v>43008</v>
      </c>
      <c r="D29" s="12">
        <f>Overall_PU!D14*$D13</f>
        <v>36384</v>
      </c>
      <c r="E29" s="66">
        <f>Overall_PU!E14*$D13</f>
        <v>32768</v>
      </c>
    </row>
    <row r="30" spans="1:11" ht="15" customHeight="1">
      <c r="A30" s="18" t="s">
        <v>9</v>
      </c>
      <c r="B30" s="90">
        <v>90624</v>
      </c>
      <c r="C30" s="90">
        <v>53760</v>
      </c>
      <c r="D30" s="12">
        <f>Overall_PU!D15*$D14</f>
        <v>36416</v>
      </c>
      <c r="E30" s="66">
        <f>Overall_PU!E15*$D14</f>
        <v>32768</v>
      </c>
    </row>
    <row r="31" spans="1:11" ht="15" customHeight="1">
      <c r="A31" s="18" t="s">
        <v>10</v>
      </c>
      <c r="B31" s="90">
        <v>127488</v>
      </c>
      <c r="C31" s="90">
        <v>75264</v>
      </c>
      <c r="D31" s="12">
        <f>Overall_PU!D16*$D15</f>
        <v>36480</v>
      </c>
      <c r="E31" s="66">
        <f>Overall_PU!E16*$D15</f>
        <v>32768</v>
      </c>
    </row>
    <row r="32" spans="1:11" ht="15" customHeight="1">
      <c r="A32" s="18" t="s">
        <v>11</v>
      </c>
      <c r="B32" s="90">
        <v>110592</v>
      </c>
      <c r="C32" s="90">
        <v>64512</v>
      </c>
      <c r="D32" s="12">
        <f>Overall_PU!D17*$D16</f>
        <v>36480</v>
      </c>
      <c r="E32" s="66">
        <f>Overall_PU!E17*$D16</f>
        <v>32768</v>
      </c>
    </row>
    <row r="34" spans="1:6" s="6" customFormat="1" ht="15" customHeight="1">
      <c r="A34" s="13" t="s">
        <v>41</v>
      </c>
      <c r="B34" s="22" t="s">
        <v>38</v>
      </c>
      <c r="C34" s="22" t="s">
        <v>14</v>
      </c>
    </row>
    <row r="35" spans="1:6" ht="15" customHeight="1">
      <c r="A35" s="23" t="s">
        <v>24</v>
      </c>
      <c r="B35" s="23"/>
      <c r="C35" s="23" t="s">
        <v>44</v>
      </c>
      <c r="D35" s="79" t="s">
        <v>40</v>
      </c>
      <c r="E35" s="79"/>
      <c r="F35" s="79"/>
    </row>
    <row r="36" spans="1:6" ht="15" customHeight="1">
      <c r="A36" s="18" t="s">
        <v>0</v>
      </c>
      <c r="B36" s="92">
        <v>68196</v>
      </c>
      <c r="C36" s="12">
        <f>Anchor!F40*$D5</f>
        <v>65900</v>
      </c>
      <c r="D36" s="59" t="s">
        <v>117</v>
      </c>
      <c r="E36" s="41" t="s">
        <v>116</v>
      </c>
      <c r="F36" s="61" t="s">
        <v>115</v>
      </c>
    </row>
    <row r="37" spans="1:6" ht="15" customHeight="1">
      <c r="A37" s="18" t="s">
        <v>1</v>
      </c>
      <c r="B37" s="92">
        <v>70920</v>
      </c>
      <c r="C37" s="66">
        <f>Anchor!F41*$D6</f>
        <v>66264</v>
      </c>
      <c r="D37" s="59" t="s">
        <v>118</v>
      </c>
      <c r="E37" s="41">
        <f>FLOOR(AVERAGE(B36:B47),1)/FLOOR(AVERAGE(C36:C47),1)</f>
        <v>1.1391357568184426</v>
      </c>
      <c r="F37" s="62">
        <f>MAX(B36:B47)/MAX(C36:C47)</f>
        <v>1.3287671232876712</v>
      </c>
    </row>
    <row r="38" spans="1:6" ht="15" customHeight="1">
      <c r="A38" s="18" t="s">
        <v>2</v>
      </c>
      <c r="B38" s="92">
        <v>68264</v>
      </c>
      <c r="C38" s="66">
        <f>Anchor!F42*$D7</f>
        <v>66264</v>
      </c>
    </row>
    <row r="39" spans="1:6" ht="15" customHeight="1">
      <c r="A39" s="18" t="s">
        <v>3</v>
      </c>
      <c r="B39" s="92">
        <v>72112</v>
      </c>
      <c r="C39" s="66">
        <f>Anchor!F43*$D8</f>
        <v>66992</v>
      </c>
    </row>
    <row r="40" spans="1:6" ht="15" customHeight="1">
      <c r="A40" s="18" t="s">
        <v>4</v>
      </c>
      <c r="B40" s="92">
        <v>77920</v>
      </c>
      <c r="C40" s="66">
        <f>Anchor!F44*$D9</f>
        <v>68448</v>
      </c>
    </row>
    <row r="41" spans="1:6" ht="15" customHeight="1">
      <c r="A41" s="18" t="s">
        <v>5</v>
      </c>
      <c r="B41" s="92">
        <v>73440</v>
      </c>
      <c r="C41" s="66">
        <f>Anchor!F45*$D10</f>
        <v>68448</v>
      </c>
    </row>
    <row r="42" spans="1:6" ht="15" customHeight="1">
      <c r="A42" s="18" t="s">
        <v>6</v>
      </c>
      <c r="B42" s="92">
        <v>79552</v>
      </c>
      <c r="C42" s="66">
        <f>Anchor!F46*$D11</f>
        <v>71360</v>
      </c>
    </row>
    <row r="43" spans="1:6" ht="15" customHeight="1">
      <c r="A43" s="18" t="s">
        <v>7</v>
      </c>
      <c r="B43" s="92">
        <v>94848</v>
      </c>
      <c r="C43" s="66">
        <f>Anchor!F47*$D12</f>
        <v>77184</v>
      </c>
    </row>
    <row r="44" spans="1:6" ht="15" customHeight="1">
      <c r="A44" s="18" t="s">
        <v>8</v>
      </c>
      <c r="B44" s="92">
        <v>87168</v>
      </c>
      <c r="C44" s="66">
        <f>Anchor!F48*$D13</f>
        <v>77184</v>
      </c>
    </row>
    <row r="45" spans="1:6" ht="15" customHeight="1">
      <c r="A45" s="18" t="s">
        <v>9</v>
      </c>
      <c r="B45" s="92">
        <v>106240</v>
      </c>
      <c r="C45" s="66">
        <f>Anchor!F49*$D14</f>
        <v>88832</v>
      </c>
    </row>
    <row r="46" spans="1:6" ht="15" customHeight="1">
      <c r="A46" s="18" t="s">
        <v>10</v>
      </c>
      <c r="B46" s="92">
        <v>148992</v>
      </c>
      <c r="C46" s="66">
        <f>Anchor!F50*$D15</f>
        <v>112128</v>
      </c>
    </row>
    <row r="47" spans="1:6" ht="15" customHeight="1">
      <c r="A47" s="18" t="s">
        <v>11</v>
      </c>
      <c r="B47" s="92">
        <v>124416</v>
      </c>
      <c r="C47" s="66">
        <f>Anchor!F51*$D16</f>
        <v>112128</v>
      </c>
    </row>
    <row r="49" spans="1:6" ht="15" customHeight="1">
      <c r="A49" s="13" t="s">
        <v>42</v>
      </c>
      <c r="B49" s="33" t="s">
        <v>38</v>
      </c>
      <c r="C49" s="33" t="s">
        <v>14</v>
      </c>
    </row>
    <row r="50" spans="1:6" ht="15" customHeight="1">
      <c r="A50" s="23" t="s">
        <v>24</v>
      </c>
      <c r="B50" s="23"/>
      <c r="C50" s="23" t="s">
        <v>44</v>
      </c>
      <c r="D50" s="79" t="s">
        <v>40</v>
      </c>
      <c r="E50" s="79"/>
      <c r="F50" s="79"/>
    </row>
    <row r="51" spans="1:6" ht="15" customHeight="1">
      <c r="A51" s="18" t="s">
        <v>0</v>
      </c>
      <c r="B51" s="91">
        <v>123776</v>
      </c>
      <c r="C51" s="12">
        <f>Overall_PU!C36*$D5</f>
        <v>212992</v>
      </c>
      <c r="D51" s="59" t="s">
        <v>117</v>
      </c>
      <c r="E51" s="41" t="s">
        <v>116</v>
      </c>
      <c r="F51" s="61" t="s">
        <v>115</v>
      </c>
    </row>
    <row r="52" spans="1:6" ht="15" customHeight="1">
      <c r="A52" s="18" t="s">
        <v>1</v>
      </c>
      <c r="B52" s="91">
        <v>128384</v>
      </c>
      <c r="C52" s="12">
        <f>Overall_PU!C37*$D6</f>
        <v>212992</v>
      </c>
      <c r="D52" s="60">
        <f>MIN(B51:B62)/MIN(C51:C62)</f>
        <v>0.58112980769230771</v>
      </c>
      <c r="E52" s="44">
        <f>FLOOR(AVERAGE(B51:B62),1)/FLOOR(AVERAGE(C51:C62),1)</f>
        <v>0.81850961538461542</v>
      </c>
      <c r="F52" s="62">
        <f>MAX(B51:B62)/MAX(C51:C62)</f>
        <v>1.3076923076923077</v>
      </c>
    </row>
    <row r="53" spans="1:6" ht="15" customHeight="1">
      <c r="A53" s="18" t="s">
        <v>2</v>
      </c>
      <c r="B53" s="91">
        <v>128256</v>
      </c>
      <c r="C53" s="12">
        <f>Overall_PU!C38*$D7</f>
        <v>212992</v>
      </c>
    </row>
    <row r="54" spans="1:6" ht="15" customHeight="1">
      <c r="A54" s="18" t="s">
        <v>3</v>
      </c>
      <c r="B54" s="91">
        <v>135168</v>
      </c>
      <c r="C54" s="12">
        <f>Overall_PU!C39*$D8</f>
        <v>212992</v>
      </c>
    </row>
    <row r="55" spans="1:6" ht="15" customHeight="1">
      <c r="A55" s="18" t="s">
        <v>4</v>
      </c>
      <c r="B55" s="91">
        <v>144384</v>
      </c>
      <c r="C55" s="12">
        <f>Overall_PU!C40*$D9</f>
        <v>212992</v>
      </c>
    </row>
    <row r="56" spans="1:6" ht="15" customHeight="1">
      <c r="A56" s="18" t="s">
        <v>5</v>
      </c>
      <c r="B56" s="91">
        <v>146432</v>
      </c>
      <c r="C56" s="12">
        <f>Overall_PU!C41*$D10</f>
        <v>212992</v>
      </c>
    </row>
    <row r="57" spans="1:6" ht="15" customHeight="1">
      <c r="A57" s="18" t="s">
        <v>6</v>
      </c>
      <c r="B57" s="91">
        <v>155648</v>
      </c>
      <c r="C57" s="12">
        <f>Overall_PU!C42*$D11</f>
        <v>212992</v>
      </c>
    </row>
    <row r="58" spans="1:6" ht="15" customHeight="1">
      <c r="A58" s="18" t="s">
        <v>7</v>
      </c>
      <c r="B58" s="91">
        <v>178688</v>
      </c>
      <c r="C58" s="12">
        <f>Overall_PU!C43*$D12</f>
        <v>212992</v>
      </c>
    </row>
    <row r="59" spans="1:6" ht="15" customHeight="1">
      <c r="A59" s="18" t="s">
        <v>8</v>
      </c>
      <c r="B59" s="91">
        <v>187392</v>
      </c>
      <c r="C59" s="12">
        <f>Overall_PU!C44*$D13</f>
        <v>212992</v>
      </c>
    </row>
    <row r="60" spans="1:6" ht="15" customHeight="1">
      <c r="A60" s="18" t="s">
        <v>9</v>
      </c>
      <c r="B60" s="91">
        <v>215040</v>
      </c>
      <c r="C60" s="12">
        <f>Overall_PU!C45*$D14</f>
        <v>212992</v>
      </c>
    </row>
    <row r="61" spans="1:6" ht="15" customHeight="1">
      <c r="A61" s="18" t="s">
        <v>10</v>
      </c>
      <c r="B61" s="91">
        <v>270336</v>
      </c>
      <c r="C61" s="12">
        <f>Overall_PU!C46*$D15</f>
        <v>212992</v>
      </c>
    </row>
    <row r="62" spans="1:6" ht="15" customHeight="1">
      <c r="A62" s="18" t="s">
        <v>11</v>
      </c>
      <c r="B62" s="91">
        <v>278528</v>
      </c>
      <c r="C62" s="12">
        <f>Overall_PU!C47*$D16</f>
        <v>212992</v>
      </c>
    </row>
    <row r="63" spans="1:6" ht="15" customHeight="1">
      <c r="A63" s="32"/>
      <c r="B63" s="51"/>
    </row>
    <row r="64" spans="1:6" ht="15" customHeight="1">
      <c r="A64" s="10" t="s">
        <v>124</v>
      </c>
      <c r="B64" s="22" t="s">
        <v>38</v>
      </c>
      <c r="C64" s="33" t="s">
        <v>14</v>
      </c>
    </row>
    <row r="65" spans="1:6" ht="15" customHeight="1">
      <c r="A65" s="23" t="s">
        <v>123</v>
      </c>
      <c r="B65" s="23"/>
      <c r="C65" s="23" t="s">
        <v>44</v>
      </c>
      <c r="D65" s="79" t="s">
        <v>40</v>
      </c>
      <c r="E65" s="79"/>
      <c r="F65" s="79"/>
    </row>
    <row r="66" spans="1:6" ht="15" customHeight="1">
      <c r="A66" s="18" t="s">
        <v>0</v>
      </c>
      <c r="B66" s="12" t="e">
        <f>Overall_PU!B51*$D5</f>
        <v>#DIV/0!</v>
      </c>
      <c r="C66" s="64">
        <f>Overall_PU!C51*$D5</f>
        <v>769</v>
      </c>
      <c r="D66" s="59" t="s">
        <v>117</v>
      </c>
      <c r="E66" s="41" t="s">
        <v>116</v>
      </c>
      <c r="F66" s="61" t="s">
        <v>115</v>
      </c>
    </row>
    <row r="67" spans="1:6" ht="15" customHeight="1">
      <c r="A67" s="18" t="s">
        <v>1</v>
      </c>
      <c r="B67" s="64" t="e">
        <f>Overall_PU!B52*$D6</f>
        <v>#DIV/0!</v>
      </c>
      <c r="C67" s="64">
        <f>Overall_PU!C52*$D6</f>
        <v>770</v>
      </c>
      <c r="D67" s="60" t="e">
        <f>MIN(B66:B77)/MIN(C66:C77)</f>
        <v>#DIV/0!</v>
      </c>
      <c r="E67" s="44" t="e">
        <f>FLOOR(AVERAGE(B66:B77),1)/FLOOR(AVERAGE(C66:C77),1)</f>
        <v>#DIV/0!</v>
      </c>
      <c r="F67" s="62" t="e">
        <f>MAX(B66:B77)/MAX(C66:C77)</f>
        <v>#DIV/0!</v>
      </c>
    </row>
    <row r="68" spans="1:6" ht="15" customHeight="1">
      <c r="A68" s="18" t="s">
        <v>2</v>
      </c>
      <c r="B68" s="64" t="e">
        <f>Overall_PU!B53*$D7</f>
        <v>#DIV/0!</v>
      </c>
      <c r="C68" s="64">
        <f>Overall_PU!C53*$D7</f>
        <v>770</v>
      </c>
    </row>
    <row r="69" spans="1:6" ht="15" customHeight="1">
      <c r="A69" s="18" t="s">
        <v>3</v>
      </c>
      <c r="B69" s="66" t="e">
        <f>Overall_PU!B54*$D8</f>
        <v>#DIV/0!</v>
      </c>
      <c r="C69" s="64">
        <f>Overall_PU!C54*$D8</f>
        <v>772</v>
      </c>
    </row>
    <row r="70" spans="1:6" ht="15" customHeight="1">
      <c r="A70" s="18" t="s">
        <v>4</v>
      </c>
      <c r="B70" s="66" t="e">
        <f>Overall_PU!B55*$D9</f>
        <v>#DIV/0!</v>
      </c>
      <c r="C70" s="64">
        <f>Overall_PU!C55*$D9</f>
        <v>776</v>
      </c>
    </row>
    <row r="71" spans="1:6" ht="15" customHeight="1">
      <c r="A71" s="18" t="s">
        <v>5</v>
      </c>
      <c r="B71" s="66" t="e">
        <f>Overall_PU!B56*$D10</f>
        <v>#DIV/0!</v>
      </c>
      <c r="C71" s="64">
        <f>Overall_PU!C56*$D10</f>
        <v>776</v>
      </c>
    </row>
    <row r="72" spans="1:6" ht="15" customHeight="1">
      <c r="A72" s="18" t="s">
        <v>6</v>
      </c>
      <c r="B72" s="66" t="e">
        <f>Overall_PU!B57*$D11</f>
        <v>#DIV/0!</v>
      </c>
      <c r="C72" s="64">
        <f>Overall_PU!C57*$D11</f>
        <v>784</v>
      </c>
    </row>
    <row r="73" spans="1:6" ht="15" customHeight="1">
      <c r="A73" s="18" t="s">
        <v>7</v>
      </c>
      <c r="B73" s="66" t="e">
        <f>Overall_PU!B58*$D12</f>
        <v>#DIV/0!</v>
      </c>
      <c r="C73" s="64">
        <f>Overall_PU!C58*$D12</f>
        <v>800</v>
      </c>
    </row>
    <row r="74" spans="1:6" ht="15" customHeight="1">
      <c r="A74" s="18" t="s">
        <v>8</v>
      </c>
      <c r="B74" s="66" t="e">
        <f>Overall_PU!B59*$D13</f>
        <v>#DIV/0!</v>
      </c>
      <c r="C74" s="64">
        <f>Overall_PU!C59*$D13</f>
        <v>800</v>
      </c>
    </row>
    <row r="75" spans="1:6" ht="15" customHeight="1">
      <c r="A75" s="18" t="s">
        <v>9</v>
      </c>
      <c r="B75" s="66" t="e">
        <f>Overall_PU!B60*$D14</f>
        <v>#DIV/0!</v>
      </c>
      <c r="C75" s="64">
        <f>Overall_PU!C60*$D14</f>
        <v>832</v>
      </c>
    </row>
    <row r="76" spans="1:6" ht="15" customHeight="1">
      <c r="A76" s="18" t="s">
        <v>10</v>
      </c>
      <c r="B76" s="66" t="e">
        <f>Overall_PU!B61*$D15</f>
        <v>#DIV/0!</v>
      </c>
      <c r="C76" s="64">
        <f>Overall_PU!C61*$D15</f>
        <v>896</v>
      </c>
    </row>
    <row r="77" spans="1:6" ht="15" customHeight="1">
      <c r="A77" s="18" t="s">
        <v>11</v>
      </c>
      <c r="B77" s="66" t="e">
        <f>Overall_PU!B62*$D16</f>
        <v>#DIV/0!</v>
      </c>
      <c r="C77" s="64">
        <f>Overall_PU!C62*$D16</f>
        <v>896</v>
      </c>
    </row>
    <row r="79" spans="1:6" ht="15" customHeight="1">
      <c r="E79" s="50"/>
    </row>
  </sheetData>
  <mergeCells count="7">
    <mergeCell ref="D65:F65"/>
    <mergeCell ref="I19:K19"/>
    <mergeCell ref="F18:H18"/>
    <mergeCell ref="I18:K18"/>
    <mergeCell ref="D50:F50"/>
    <mergeCell ref="F19:H19"/>
    <mergeCell ref="D35:F35"/>
  </mergeCells>
  <phoneticPr fontId="1" type="noConversion"/>
  <conditionalFormatting sqref="D21:E32">
    <cfRule type="cellIs" dxfId="10" priority="19" operator="equal">
      <formula>MAX($D$21:$D$32)</formula>
    </cfRule>
  </conditionalFormatting>
  <conditionalFormatting sqref="C36:C47">
    <cfRule type="cellIs" dxfId="9" priority="17" operator="equal">
      <formula>MAX($C$36:$C$47)</formula>
    </cfRule>
  </conditionalFormatting>
  <conditionalFormatting sqref="C51:C62">
    <cfRule type="cellIs" dxfId="8" priority="13" operator="equal">
      <formula>MIN($C$51:$C$62)</formula>
    </cfRule>
    <cfRule type="cellIs" dxfId="7" priority="14" operator="equal">
      <formula>MAX($C$51:$C$62)</formula>
    </cfRule>
  </conditionalFormatting>
  <conditionalFormatting sqref="B66:C77">
    <cfRule type="cellIs" dxfId="6" priority="11" operator="equal">
      <formula>MIN($B$66:$B$77)</formula>
    </cfRule>
    <cfRule type="cellIs" dxfId="5" priority="12" operator="equal">
      <formula>MAX($B$66:$B$77)</formula>
    </cfRule>
  </conditionalFormatting>
  <conditionalFormatting sqref="B21:C32">
    <cfRule type="cellIs" dxfId="4" priority="21" operator="equal">
      <formula>MAX($B$21:$B$32)</formula>
    </cfRule>
  </conditionalFormatting>
  <conditionalFormatting sqref="B36:B47">
    <cfRule type="cellIs" dxfId="3" priority="22" operator="equal">
      <formula>MAX($B$36:$B$47)</formula>
    </cfRule>
  </conditionalFormatting>
  <conditionalFormatting sqref="B51:B62">
    <cfRule type="cellIs" dxfId="2" priority="23" operator="equal">
      <formula>MIN($B$51:$B$62)</formula>
    </cfRule>
    <cfRule type="cellIs" dxfId="1" priority="24" operator="equal">
      <formula>MAX($B$51:$B$62)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70" zoomScaleNormal="70" workbookViewId="0">
      <selection activeCell="G49" sqref="G49"/>
    </sheetView>
  </sheetViews>
  <sheetFormatPr defaultRowHeight="15" customHeight="1"/>
  <cols>
    <col min="1" max="1" width="23.75" style="2" bestFit="1" customWidth="1"/>
    <col min="2" max="18" width="10.625" style="2" customWidth="1"/>
    <col min="19" max="16384" width="9" style="2"/>
  </cols>
  <sheetData>
    <row r="1" spans="1:6" ht="15" customHeight="1">
      <c r="A1" s="27" t="s">
        <v>46</v>
      </c>
      <c r="B1" s="27" t="s">
        <v>47</v>
      </c>
    </row>
    <row r="3" spans="1:6" ht="15" customHeight="1">
      <c r="A3" s="13" t="s">
        <v>48</v>
      </c>
      <c r="B3" s="31" t="s">
        <v>38</v>
      </c>
      <c r="C3" s="10"/>
      <c r="D3" s="31" t="s">
        <v>14</v>
      </c>
      <c r="E3" s="10"/>
    </row>
    <row r="4" spans="1:6" s="6" customFormat="1" ht="15" customHeight="1">
      <c r="A4" s="41"/>
      <c r="B4" s="23"/>
      <c r="C4" s="23"/>
      <c r="D4" s="23" t="s">
        <v>44</v>
      </c>
      <c r="E4" s="23"/>
    </row>
    <row r="5" spans="1:6" ht="15" customHeight="1">
      <c r="A5" s="23" t="s">
        <v>123</v>
      </c>
      <c r="B5" s="29" t="s">
        <v>121</v>
      </c>
      <c r="C5" s="29" t="s">
        <v>36</v>
      </c>
      <c r="D5" s="29" t="s">
        <v>121</v>
      </c>
      <c r="E5" s="29" t="s">
        <v>36</v>
      </c>
      <c r="F5" s="30"/>
    </row>
    <row r="6" spans="1:6" ht="15" customHeight="1">
      <c r="A6" s="18" t="s">
        <v>0</v>
      </c>
      <c r="B6" s="12" t="e">
        <f>Experiment!L25</f>
        <v>#DIV/0!</v>
      </c>
      <c r="C6" s="66" t="e">
        <f>Experiment!M25</f>
        <v>#DIV/0!</v>
      </c>
      <c r="D6" s="12">
        <f>Anchor!J25</f>
        <v>36353</v>
      </c>
      <c r="E6" s="12">
        <f>Anchor!K25</f>
        <v>32768</v>
      </c>
      <c r="F6" s="6"/>
    </row>
    <row r="7" spans="1:6" ht="15" customHeight="1">
      <c r="A7" s="18" t="s">
        <v>1</v>
      </c>
      <c r="B7" s="66" t="e">
        <f>Experiment!L26</f>
        <v>#DIV/0!</v>
      </c>
      <c r="C7" s="66" t="e">
        <f>Experiment!M26</f>
        <v>#DIV/0!</v>
      </c>
      <c r="D7" s="12">
        <f>Anchor!J26</f>
        <v>18177</v>
      </c>
      <c r="E7" s="12">
        <f>Anchor!K26</f>
        <v>16384</v>
      </c>
      <c r="F7" s="6"/>
    </row>
    <row r="8" spans="1:6" ht="15" customHeight="1">
      <c r="A8" s="18" t="s">
        <v>2</v>
      </c>
      <c r="B8" s="66" t="e">
        <f>Experiment!L27</f>
        <v>#DIV/0!</v>
      </c>
      <c r="C8" s="66" t="e">
        <f>Experiment!M27</f>
        <v>#DIV/0!</v>
      </c>
      <c r="D8" s="12">
        <f>Anchor!J27</f>
        <v>18177</v>
      </c>
      <c r="E8" s="12">
        <f>Anchor!K27</f>
        <v>16384</v>
      </c>
      <c r="F8" s="6"/>
    </row>
    <row r="9" spans="1:6" ht="15" customHeight="1">
      <c r="A9" s="18" t="s">
        <v>3</v>
      </c>
      <c r="B9" s="66" t="e">
        <f>Experiment!L28</f>
        <v>#DIV/0!</v>
      </c>
      <c r="C9" s="66" t="e">
        <f>Experiment!M28</f>
        <v>#DIV/0!</v>
      </c>
      <c r="D9" s="12">
        <f>Anchor!J28</f>
        <v>9089</v>
      </c>
      <c r="E9" s="12">
        <f>Anchor!K28</f>
        <v>8192</v>
      </c>
      <c r="F9" s="6"/>
    </row>
    <row r="10" spans="1:6" ht="15" customHeight="1">
      <c r="A10" s="18" t="s">
        <v>4</v>
      </c>
      <c r="B10" s="66" t="e">
        <f>Experiment!L29</f>
        <v>#DIV/0!</v>
      </c>
      <c r="C10" s="66" t="e">
        <f>Experiment!M29</f>
        <v>#DIV/0!</v>
      </c>
      <c r="D10" s="12">
        <f>Anchor!J29</f>
        <v>4545</v>
      </c>
      <c r="E10" s="12">
        <f>Anchor!K29</f>
        <v>4096</v>
      </c>
      <c r="F10" s="6"/>
    </row>
    <row r="11" spans="1:6" ht="15" customHeight="1">
      <c r="A11" s="18" t="s">
        <v>5</v>
      </c>
      <c r="B11" s="66" t="e">
        <f>Experiment!L30</f>
        <v>#DIV/0!</v>
      </c>
      <c r="C11" s="66" t="e">
        <f>Experiment!M30</f>
        <v>#DIV/0!</v>
      </c>
      <c r="D11" s="12">
        <f>Anchor!J30</f>
        <v>4545</v>
      </c>
      <c r="E11" s="12">
        <f>Anchor!K30</f>
        <v>4096</v>
      </c>
    </row>
    <row r="12" spans="1:6" ht="15" customHeight="1">
      <c r="A12" s="18" t="s">
        <v>6</v>
      </c>
      <c r="B12" s="66" t="e">
        <f>Experiment!L31</f>
        <v>#DIV/0!</v>
      </c>
      <c r="C12" s="66" t="e">
        <f>Experiment!M31</f>
        <v>#DIV/0!</v>
      </c>
      <c r="D12" s="12">
        <f>Anchor!J31</f>
        <v>2273</v>
      </c>
      <c r="E12" s="12">
        <f>Anchor!K31</f>
        <v>2048</v>
      </c>
    </row>
    <row r="13" spans="1:6" ht="15" customHeight="1">
      <c r="A13" s="18" t="s">
        <v>7</v>
      </c>
      <c r="B13" s="66" t="e">
        <f>Experiment!L32</f>
        <v>#DIV/0!</v>
      </c>
      <c r="C13" s="66" t="e">
        <f>Experiment!M32</f>
        <v>#DIV/0!</v>
      </c>
      <c r="D13" s="12">
        <f>Anchor!J32</f>
        <v>1137</v>
      </c>
      <c r="E13" s="12">
        <f>Anchor!K32</f>
        <v>1024</v>
      </c>
    </row>
    <row r="14" spans="1:6" ht="15" customHeight="1">
      <c r="A14" s="18" t="s">
        <v>8</v>
      </c>
      <c r="B14" s="66" t="e">
        <f>Experiment!L33</f>
        <v>#DIV/0!</v>
      </c>
      <c r="C14" s="66" t="e">
        <f>Experiment!M33</f>
        <v>#DIV/0!</v>
      </c>
      <c r="D14" s="12">
        <f>Anchor!J33</f>
        <v>1137</v>
      </c>
      <c r="E14" s="12">
        <f>Anchor!K33</f>
        <v>1024</v>
      </c>
    </row>
    <row r="15" spans="1:6" ht="15" customHeight="1">
      <c r="A15" s="18" t="s">
        <v>9</v>
      </c>
      <c r="B15" s="66" t="e">
        <f>Experiment!L34</f>
        <v>#DIV/0!</v>
      </c>
      <c r="C15" s="66" t="e">
        <f>Experiment!M34</f>
        <v>#DIV/0!</v>
      </c>
      <c r="D15" s="12">
        <f>Anchor!J34</f>
        <v>569</v>
      </c>
      <c r="E15" s="12">
        <f>Anchor!K34</f>
        <v>512</v>
      </c>
    </row>
    <row r="16" spans="1:6" ht="15" customHeight="1">
      <c r="A16" s="18" t="s">
        <v>10</v>
      </c>
      <c r="B16" s="66" t="e">
        <f>Experiment!L35</f>
        <v>#DIV/0!</v>
      </c>
      <c r="C16" s="66" t="e">
        <f>Experiment!M35</f>
        <v>#DIV/0!</v>
      </c>
      <c r="D16" s="12">
        <f>Anchor!J35</f>
        <v>285</v>
      </c>
      <c r="E16" s="12">
        <f>Anchor!K35</f>
        <v>256</v>
      </c>
    </row>
    <row r="17" spans="1:5" ht="15" customHeight="1">
      <c r="A17" s="18" t="s">
        <v>11</v>
      </c>
      <c r="B17" s="66" t="e">
        <f>Experiment!L36</f>
        <v>#DIV/0!</v>
      </c>
      <c r="C17" s="66" t="e">
        <f>Experiment!M36</f>
        <v>#DIV/0!</v>
      </c>
      <c r="D17" s="12">
        <f>Anchor!J36</f>
        <v>285</v>
      </c>
      <c r="E17" s="12">
        <f>Anchor!K36</f>
        <v>256</v>
      </c>
    </row>
    <row r="19" spans="1:5" s="6" customFormat="1" ht="15" customHeight="1">
      <c r="A19" s="13" t="s">
        <v>41</v>
      </c>
      <c r="B19" s="31" t="s">
        <v>38</v>
      </c>
      <c r="C19" s="31" t="s">
        <v>14</v>
      </c>
    </row>
    <row r="20" spans="1:5" ht="15" customHeight="1">
      <c r="A20" s="23" t="s">
        <v>24</v>
      </c>
      <c r="B20" s="23"/>
      <c r="C20" s="23" t="s">
        <v>44</v>
      </c>
      <c r="D20" s="32"/>
    </row>
    <row r="21" spans="1:5" ht="15" customHeight="1">
      <c r="A21" s="18" t="s">
        <v>0</v>
      </c>
      <c r="B21" s="12">
        <f>Experiment!G40</f>
        <v>65536</v>
      </c>
      <c r="C21" s="12">
        <f>Anchor!F40</f>
        <v>65900</v>
      </c>
    </row>
    <row r="22" spans="1:5" ht="15" customHeight="1">
      <c r="A22" s="18" t="s">
        <v>1</v>
      </c>
      <c r="B22" s="66">
        <f>Experiment!G41</f>
        <v>32768</v>
      </c>
      <c r="C22" s="12">
        <f>Anchor!F41</f>
        <v>33132</v>
      </c>
    </row>
    <row r="23" spans="1:5" ht="15" customHeight="1">
      <c r="A23" s="18" t="s">
        <v>2</v>
      </c>
      <c r="B23" s="66">
        <f>Experiment!G42</f>
        <v>32768</v>
      </c>
      <c r="C23" s="12">
        <f>Anchor!F42</f>
        <v>33132</v>
      </c>
    </row>
    <row r="24" spans="1:5" ht="15" customHeight="1">
      <c r="A24" s="18" t="s">
        <v>3</v>
      </c>
      <c r="B24" s="66">
        <f>Experiment!G43</f>
        <v>16384</v>
      </c>
      <c r="C24" s="12">
        <f>Anchor!F43</f>
        <v>16748</v>
      </c>
    </row>
    <row r="25" spans="1:5" ht="15" customHeight="1">
      <c r="A25" s="18" t="s">
        <v>4</v>
      </c>
      <c r="B25" s="66">
        <f>Experiment!G44</f>
        <v>8192</v>
      </c>
      <c r="C25" s="12">
        <f>Anchor!F44</f>
        <v>8556</v>
      </c>
    </row>
    <row r="26" spans="1:5" ht="15" customHeight="1">
      <c r="A26" s="18" t="s">
        <v>5</v>
      </c>
      <c r="B26" s="66">
        <f>Experiment!G45</f>
        <v>8192</v>
      </c>
      <c r="C26" s="12">
        <f>Anchor!F45</f>
        <v>8556</v>
      </c>
    </row>
    <row r="27" spans="1:5" ht="15" customHeight="1">
      <c r="A27" s="18" t="s">
        <v>6</v>
      </c>
      <c r="B27" s="66">
        <f>Experiment!G46</f>
        <v>4096</v>
      </c>
      <c r="C27" s="12">
        <f>Anchor!F46</f>
        <v>4460</v>
      </c>
    </row>
    <row r="28" spans="1:5" ht="15" customHeight="1">
      <c r="A28" s="18" t="s">
        <v>7</v>
      </c>
      <c r="B28" s="66">
        <f>Experiment!G47</f>
        <v>2048</v>
      </c>
      <c r="C28" s="12">
        <f>Anchor!F47</f>
        <v>2412</v>
      </c>
    </row>
    <row r="29" spans="1:5" ht="15" customHeight="1">
      <c r="A29" s="18" t="s">
        <v>8</v>
      </c>
      <c r="B29" s="66">
        <f>Experiment!G48</f>
        <v>2048</v>
      </c>
      <c r="C29" s="12">
        <f>Anchor!F48</f>
        <v>2412</v>
      </c>
    </row>
    <row r="30" spans="1:5" ht="15" customHeight="1">
      <c r="A30" s="18" t="s">
        <v>9</v>
      </c>
      <c r="B30" s="66">
        <f>Experiment!G49</f>
        <v>1024</v>
      </c>
      <c r="C30" s="12">
        <f>Anchor!F49</f>
        <v>1388</v>
      </c>
    </row>
    <row r="31" spans="1:5" ht="15" customHeight="1">
      <c r="A31" s="18" t="s">
        <v>10</v>
      </c>
      <c r="B31" s="66">
        <f>Experiment!G50</f>
        <v>512</v>
      </c>
      <c r="C31" s="12">
        <f>Anchor!F50</f>
        <v>876</v>
      </c>
    </row>
    <row r="32" spans="1:5" ht="15" customHeight="1">
      <c r="A32" s="18" t="s">
        <v>11</v>
      </c>
      <c r="B32" s="66">
        <f>Experiment!G51</f>
        <v>512</v>
      </c>
      <c r="C32" s="12">
        <f>Anchor!F51</f>
        <v>876</v>
      </c>
      <c r="D32" s="32"/>
    </row>
    <row r="34" spans="1:4" ht="15" customHeight="1">
      <c r="A34" s="13" t="s">
        <v>42</v>
      </c>
      <c r="B34" s="31" t="s">
        <v>38</v>
      </c>
      <c r="C34" s="31" t="s">
        <v>14</v>
      </c>
      <c r="D34" s="15"/>
    </row>
    <row r="35" spans="1:4" ht="15" customHeight="1">
      <c r="A35" s="23" t="s">
        <v>24</v>
      </c>
      <c r="B35" s="23"/>
      <c r="C35" s="23" t="s">
        <v>122</v>
      </c>
      <c r="D35" s="32"/>
    </row>
    <row r="36" spans="1:4" ht="15" customHeight="1">
      <c r="A36" s="18" t="s">
        <v>0</v>
      </c>
      <c r="B36" s="12" t="e">
        <f>Experiment!G55</f>
        <v>#DIV/0!</v>
      </c>
      <c r="C36" s="12">
        <f>Anchor!G55</f>
        <v>212992</v>
      </c>
      <c r="D36" s="15"/>
    </row>
    <row r="37" spans="1:4" ht="15" customHeight="1">
      <c r="A37" s="18" t="s">
        <v>1</v>
      </c>
      <c r="B37" s="66" t="e">
        <f>Experiment!G56</f>
        <v>#DIV/0!</v>
      </c>
      <c r="C37" s="12">
        <f>Anchor!G56</f>
        <v>106496</v>
      </c>
      <c r="D37" s="15"/>
    </row>
    <row r="38" spans="1:4" ht="15" customHeight="1">
      <c r="A38" s="18" t="s">
        <v>2</v>
      </c>
      <c r="B38" s="66" t="e">
        <f>Experiment!G57</f>
        <v>#DIV/0!</v>
      </c>
      <c r="C38" s="12">
        <f>Anchor!G57</f>
        <v>106496</v>
      </c>
      <c r="D38" s="15"/>
    </row>
    <row r="39" spans="1:4" ht="15" customHeight="1">
      <c r="A39" s="18" t="s">
        <v>3</v>
      </c>
      <c r="B39" s="66" t="e">
        <f>Experiment!G58</f>
        <v>#DIV/0!</v>
      </c>
      <c r="C39" s="12">
        <f>Anchor!G58</f>
        <v>53248</v>
      </c>
      <c r="D39" s="15"/>
    </row>
    <row r="40" spans="1:4" ht="15" customHeight="1">
      <c r="A40" s="18" t="s">
        <v>4</v>
      </c>
      <c r="B40" s="66" t="e">
        <f>Experiment!G59</f>
        <v>#DIV/0!</v>
      </c>
      <c r="C40" s="12">
        <f>Anchor!G59</f>
        <v>26624</v>
      </c>
      <c r="D40" s="15"/>
    </row>
    <row r="41" spans="1:4" ht="15" customHeight="1">
      <c r="A41" s="18" t="s">
        <v>5</v>
      </c>
      <c r="B41" s="66" t="e">
        <f>Experiment!G60</f>
        <v>#DIV/0!</v>
      </c>
      <c r="C41" s="12">
        <f>Anchor!G60</f>
        <v>26624</v>
      </c>
      <c r="D41" s="15"/>
    </row>
    <row r="42" spans="1:4" ht="15" customHeight="1">
      <c r="A42" s="18" t="s">
        <v>6</v>
      </c>
      <c r="B42" s="66" t="e">
        <f>Experiment!G61</f>
        <v>#DIV/0!</v>
      </c>
      <c r="C42" s="12">
        <f>Anchor!G61</f>
        <v>13312</v>
      </c>
      <c r="D42" s="15"/>
    </row>
    <row r="43" spans="1:4" ht="15" customHeight="1">
      <c r="A43" s="18" t="s">
        <v>7</v>
      </c>
      <c r="B43" s="66" t="e">
        <f>Experiment!G62</f>
        <v>#DIV/0!</v>
      </c>
      <c r="C43" s="12">
        <f>Anchor!G62</f>
        <v>6656</v>
      </c>
      <c r="D43" s="15"/>
    </row>
    <row r="44" spans="1:4" ht="15" customHeight="1">
      <c r="A44" s="18" t="s">
        <v>8</v>
      </c>
      <c r="B44" s="66" t="e">
        <f>Experiment!G63</f>
        <v>#DIV/0!</v>
      </c>
      <c r="C44" s="12">
        <f>Anchor!G63</f>
        <v>6656</v>
      </c>
      <c r="D44" s="15"/>
    </row>
    <row r="45" spans="1:4" ht="15" customHeight="1">
      <c r="A45" s="18" t="s">
        <v>9</v>
      </c>
      <c r="B45" s="66" t="e">
        <f>Experiment!G64</f>
        <v>#DIV/0!</v>
      </c>
      <c r="C45" s="12">
        <f>Anchor!G64</f>
        <v>3328</v>
      </c>
      <c r="D45" s="15"/>
    </row>
    <row r="46" spans="1:4" ht="15" customHeight="1">
      <c r="A46" s="18" t="s">
        <v>10</v>
      </c>
      <c r="B46" s="66" t="e">
        <f>Experiment!G65</f>
        <v>#DIV/0!</v>
      </c>
      <c r="C46" s="12">
        <f>Anchor!G65</f>
        <v>1664</v>
      </c>
      <c r="D46" s="15"/>
    </row>
    <row r="47" spans="1:4" ht="15" customHeight="1">
      <c r="A47" s="18" t="s">
        <v>11</v>
      </c>
      <c r="B47" s="66" t="e">
        <f>Experiment!G66</f>
        <v>#DIV/0!</v>
      </c>
      <c r="C47" s="12">
        <f>Anchor!G66</f>
        <v>1664</v>
      </c>
      <c r="D47" s="15"/>
    </row>
    <row r="49" spans="1:3" ht="15" customHeight="1">
      <c r="A49" s="10" t="s">
        <v>124</v>
      </c>
      <c r="B49" s="31" t="s">
        <v>38</v>
      </c>
      <c r="C49" s="31" t="s">
        <v>14</v>
      </c>
    </row>
    <row r="50" spans="1:3" ht="15" customHeight="1">
      <c r="A50" s="23" t="s">
        <v>24</v>
      </c>
      <c r="B50" s="23"/>
      <c r="C50" s="23" t="s">
        <v>44</v>
      </c>
    </row>
    <row r="51" spans="1:3" ht="15" customHeight="1">
      <c r="A51" s="18" t="s">
        <v>0</v>
      </c>
      <c r="B51" s="64" t="e">
        <f>Experiment!E70</f>
        <v>#DIV/0!</v>
      </c>
      <c r="C51" s="64">
        <f>Anchor!E70</f>
        <v>769</v>
      </c>
    </row>
    <row r="52" spans="1:3" ht="15" customHeight="1">
      <c r="A52" s="18" t="s">
        <v>1</v>
      </c>
      <c r="B52" s="66" t="e">
        <f>Experiment!E71</f>
        <v>#DIV/0!</v>
      </c>
      <c r="C52" s="64">
        <f>Anchor!E71</f>
        <v>385</v>
      </c>
    </row>
    <row r="53" spans="1:3" ht="15" customHeight="1">
      <c r="A53" s="18" t="s">
        <v>2</v>
      </c>
      <c r="B53" s="66" t="e">
        <f>Experiment!E72</f>
        <v>#DIV/0!</v>
      </c>
      <c r="C53" s="64">
        <f>Anchor!E72</f>
        <v>385</v>
      </c>
    </row>
    <row r="54" spans="1:3" ht="15" customHeight="1">
      <c r="A54" s="18" t="s">
        <v>3</v>
      </c>
      <c r="B54" s="66" t="e">
        <f>Experiment!E73</f>
        <v>#DIV/0!</v>
      </c>
      <c r="C54" s="64">
        <f>Anchor!E73</f>
        <v>193</v>
      </c>
    </row>
    <row r="55" spans="1:3" ht="15" customHeight="1">
      <c r="A55" s="18" t="s">
        <v>4</v>
      </c>
      <c r="B55" s="66" t="e">
        <f>Experiment!E74</f>
        <v>#DIV/0!</v>
      </c>
      <c r="C55" s="64">
        <f>Anchor!E74</f>
        <v>97</v>
      </c>
    </row>
    <row r="56" spans="1:3" ht="15" customHeight="1">
      <c r="A56" s="18" t="s">
        <v>5</v>
      </c>
      <c r="B56" s="66" t="e">
        <f>Experiment!E75</f>
        <v>#DIV/0!</v>
      </c>
      <c r="C56" s="64">
        <f>Anchor!E75</f>
        <v>97</v>
      </c>
    </row>
    <row r="57" spans="1:3" ht="15" customHeight="1">
      <c r="A57" s="18" t="s">
        <v>6</v>
      </c>
      <c r="B57" s="66" t="e">
        <f>Experiment!E76</f>
        <v>#DIV/0!</v>
      </c>
      <c r="C57" s="64">
        <f>Anchor!E76</f>
        <v>49</v>
      </c>
    </row>
    <row r="58" spans="1:3" ht="15" customHeight="1">
      <c r="A58" s="18" t="s">
        <v>7</v>
      </c>
      <c r="B58" s="66" t="e">
        <f>Experiment!E77</f>
        <v>#DIV/0!</v>
      </c>
      <c r="C58" s="64">
        <f>Anchor!E77</f>
        <v>25</v>
      </c>
    </row>
    <row r="59" spans="1:3" ht="15" customHeight="1">
      <c r="A59" s="18" t="s">
        <v>8</v>
      </c>
      <c r="B59" s="66" t="e">
        <f>Experiment!E78</f>
        <v>#DIV/0!</v>
      </c>
      <c r="C59" s="64">
        <f>Anchor!E78</f>
        <v>25</v>
      </c>
    </row>
    <row r="60" spans="1:3" ht="15" customHeight="1">
      <c r="A60" s="18" t="s">
        <v>9</v>
      </c>
      <c r="B60" s="66" t="e">
        <f>Experiment!E79</f>
        <v>#DIV/0!</v>
      </c>
      <c r="C60" s="64">
        <f>Anchor!E79</f>
        <v>13</v>
      </c>
    </row>
    <row r="61" spans="1:3" ht="15" customHeight="1">
      <c r="A61" s="18" t="s">
        <v>10</v>
      </c>
      <c r="B61" s="66" t="e">
        <f>Experiment!E80</f>
        <v>#DIV/0!</v>
      </c>
      <c r="C61" s="64">
        <f>Anchor!E80</f>
        <v>7</v>
      </c>
    </row>
    <row r="62" spans="1:3" ht="15" customHeight="1">
      <c r="A62" s="18" t="s">
        <v>11</v>
      </c>
      <c r="B62" s="66" t="e">
        <f>Experiment!E81</f>
        <v>#DIV/0!</v>
      </c>
      <c r="C62" s="64">
        <f>Anchor!E81</f>
        <v>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opLeftCell="A19" zoomScale="70" zoomScaleNormal="70" workbookViewId="0">
      <selection activeCell="J79" sqref="J79"/>
    </sheetView>
  </sheetViews>
  <sheetFormatPr defaultRowHeight="15"/>
  <cols>
    <col min="1" max="1" width="17.125" style="2" customWidth="1"/>
    <col min="2" max="3" width="9" style="2" customWidth="1"/>
    <col min="4" max="4" width="9.125" style="2" customWidth="1"/>
    <col min="5" max="7" width="9" style="2" customWidth="1"/>
    <col min="8" max="8" width="13" style="2" bestFit="1" customWidth="1"/>
    <col min="9" max="16384" width="9" style="2"/>
  </cols>
  <sheetData>
    <row r="1" spans="1:18" ht="15.75" customHeight="1">
      <c r="A1" s="25" t="s">
        <v>111</v>
      </c>
      <c r="B1" s="26" t="s">
        <v>112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2"/>
      <c r="B2" s="53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82" t="s">
        <v>109</v>
      </c>
      <c r="B3" s="83"/>
      <c r="C3" s="83"/>
      <c r="D3" s="83"/>
      <c r="E3" s="83"/>
      <c r="F3" s="84"/>
      <c r="H3" s="82" t="s">
        <v>110</v>
      </c>
      <c r="I3" s="83"/>
      <c r="J3" s="83"/>
      <c r="K3" s="83"/>
      <c r="L3" s="83"/>
      <c r="M3" s="84"/>
      <c r="O3" s="80" t="s">
        <v>108</v>
      </c>
      <c r="P3" s="80"/>
      <c r="Q3" s="80"/>
      <c r="R3" s="80"/>
    </row>
    <row r="4" spans="1:18" ht="39.950000000000003" customHeight="1">
      <c r="A4" s="3" t="s">
        <v>61</v>
      </c>
      <c r="B4" s="3">
        <v>3</v>
      </c>
      <c r="C4" s="35" t="s">
        <v>58</v>
      </c>
      <c r="D4" s="35">
        <v>4</v>
      </c>
      <c r="E4" s="35" t="s">
        <v>65</v>
      </c>
      <c r="F4" s="12">
        <v>7</v>
      </c>
      <c r="G4" s="6"/>
      <c r="H4" s="3" t="s">
        <v>61</v>
      </c>
      <c r="I4" s="3">
        <v>1</v>
      </c>
      <c r="J4" s="35" t="s">
        <v>58</v>
      </c>
      <c r="K4" s="35">
        <f>$D$4/$R$5</f>
        <v>2</v>
      </c>
      <c r="L4" s="35" t="s">
        <v>65</v>
      </c>
      <c r="M4" s="12">
        <v>3</v>
      </c>
      <c r="N4" s="6"/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62</v>
      </c>
      <c r="B5" s="3">
        <v>4</v>
      </c>
      <c r="C5" s="35" t="s">
        <v>60</v>
      </c>
      <c r="D5" s="35">
        <v>4</v>
      </c>
      <c r="E5" s="35" t="s">
        <v>66</v>
      </c>
      <c r="F5" s="12">
        <v>6</v>
      </c>
      <c r="G5" s="6"/>
      <c r="H5" s="3" t="s">
        <v>62</v>
      </c>
      <c r="I5" s="3">
        <v>2</v>
      </c>
      <c r="J5" s="35" t="s">
        <v>60</v>
      </c>
      <c r="K5" s="35">
        <f>$D$5/$R$5</f>
        <v>2</v>
      </c>
      <c r="L5" s="35" t="s">
        <v>66</v>
      </c>
      <c r="M5" s="12">
        <v>4</v>
      </c>
      <c r="N5" s="6"/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81" t="s">
        <v>56</v>
      </c>
      <c r="C7" s="81"/>
      <c r="D7" s="81"/>
      <c r="E7" s="81" t="s">
        <v>57</v>
      </c>
      <c r="F7" s="81"/>
      <c r="G7" s="81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12">
        <v>64</v>
      </c>
      <c r="C9" s="12">
        <v>64</v>
      </c>
      <c r="D9" s="12">
        <f t="shared" ref="D9:D20" si="0">(B9/$D$4)*(C9/$D$5)</f>
        <v>256</v>
      </c>
      <c r="E9" s="12">
        <f t="shared" ref="E9:E20" si="1">B9/$R$5</f>
        <v>32</v>
      </c>
      <c r="F9" s="12">
        <f t="shared" ref="F9:F20" si="2">C9/$R$5</f>
        <v>32</v>
      </c>
      <c r="G9" s="12">
        <f t="shared" ref="G9:G20" si="3">(E9/$K$4)*(F9/$K$5)</f>
        <v>256</v>
      </c>
    </row>
    <row r="10" spans="1:18">
      <c r="A10" s="18" t="s">
        <v>1</v>
      </c>
      <c r="B10" s="12">
        <v>64</v>
      </c>
      <c r="C10" s="12">
        <v>32</v>
      </c>
      <c r="D10" s="12">
        <f t="shared" si="0"/>
        <v>128</v>
      </c>
      <c r="E10" s="12">
        <f t="shared" si="1"/>
        <v>32</v>
      </c>
      <c r="F10" s="12">
        <f t="shared" si="2"/>
        <v>16</v>
      </c>
      <c r="G10" s="12">
        <f t="shared" si="3"/>
        <v>128</v>
      </c>
    </row>
    <row r="11" spans="1:18">
      <c r="A11" s="18" t="s">
        <v>2</v>
      </c>
      <c r="B11" s="12">
        <v>32</v>
      </c>
      <c r="C11" s="12">
        <v>64</v>
      </c>
      <c r="D11" s="12">
        <f t="shared" si="0"/>
        <v>128</v>
      </c>
      <c r="E11" s="12">
        <f t="shared" si="1"/>
        <v>16</v>
      </c>
      <c r="F11" s="12">
        <f t="shared" si="2"/>
        <v>32</v>
      </c>
      <c r="G11" s="12">
        <f t="shared" si="3"/>
        <v>128</v>
      </c>
    </row>
    <row r="12" spans="1:18">
      <c r="A12" s="18" t="s">
        <v>3</v>
      </c>
      <c r="B12" s="12">
        <v>32</v>
      </c>
      <c r="C12" s="12">
        <v>32</v>
      </c>
      <c r="D12" s="12">
        <f t="shared" si="0"/>
        <v>64</v>
      </c>
      <c r="E12" s="12">
        <f t="shared" si="1"/>
        <v>16</v>
      </c>
      <c r="F12" s="12">
        <f t="shared" si="2"/>
        <v>16</v>
      </c>
      <c r="G12" s="12">
        <f t="shared" si="3"/>
        <v>64</v>
      </c>
    </row>
    <row r="13" spans="1:18">
      <c r="A13" s="18" t="s">
        <v>4</v>
      </c>
      <c r="B13" s="12">
        <v>32</v>
      </c>
      <c r="C13" s="12">
        <v>16</v>
      </c>
      <c r="D13" s="12">
        <f t="shared" si="0"/>
        <v>32</v>
      </c>
      <c r="E13" s="12">
        <f t="shared" si="1"/>
        <v>16</v>
      </c>
      <c r="F13" s="12">
        <f t="shared" si="2"/>
        <v>8</v>
      </c>
      <c r="G13" s="12">
        <f t="shared" si="3"/>
        <v>32</v>
      </c>
    </row>
    <row r="14" spans="1:18">
      <c r="A14" s="18" t="s">
        <v>5</v>
      </c>
      <c r="B14" s="12">
        <v>16</v>
      </c>
      <c r="C14" s="12">
        <v>32</v>
      </c>
      <c r="D14" s="12">
        <f t="shared" si="0"/>
        <v>32</v>
      </c>
      <c r="E14" s="12">
        <f t="shared" si="1"/>
        <v>8</v>
      </c>
      <c r="F14" s="12">
        <f t="shared" si="2"/>
        <v>16</v>
      </c>
      <c r="G14" s="12">
        <f t="shared" si="3"/>
        <v>32</v>
      </c>
    </row>
    <row r="15" spans="1:18">
      <c r="A15" s="18" t="s">
        <v>6</v>
      </c>
      <c r="B15" s="12">
        <v>16</v>
      </c>
      <c r="C15" s="12">
        <v>16</v>
      </c>
      <c r="D15" s="12">
        <f t="shared" si="0"/>
        <v>16</v>
      </c>
      <c r="E15" s="12">
        <f t="shared" si="1"/>
        <v>8</v>
      </c>
      <c r="F15" s="12">
        <f t="shared" si="2"/>
        <v>8</v>
      </c>
      <c r="G15" s="12">
        <f t="shared" si="3"/>
        <v>16</v>
      </c>
    </row>
    <row r="16" spans="1:18">
      <c r="A16" s="18" t="s">
        <v>7</v>
      </c>
      <c r="B16" s="12">
        <v>16</v>
      </c>
      <c r="C16" s="12">
        <v>8</v>
      </c>
      <c r="D16" s="12">
        <f t="shared" si="0"/>
        <v>8</v>
      </c>
      <c r="E16" s="12">
        <f t="shared" si="1"/>
        <v>8</v>
      </c>
      <c r="F16" s="12">
        <f t="shared" si="2"/>
        <v>4</v>
      </c>
      <c r="G16" s="12">
        <f t="shared" si="3"/>
        <v>8</v>
      </c>
    </row>
    <row r="17" spans="1:11">
      <c r="A17" s="18" t="s">
        <v>8</v>
      </c>
      <c r="B17" s="12">
        <v>8</v>
      </c>
      <c r="C17" s="12">
        <v>16</v>
      </c>
      <c r="D17" s="12">
        <f t="shared" si="0"/>
        <v>8</v>
      </c>
      <c r="E17" s="12">
        <f t="shared" si="1"/>
        <v>4</v>
      </c>
      <c r="F17" s="12">
        <f t="shared" si="2"/>
        <v>8</v>
      </c>
      <c r="G17" s="12">
        <f t="shared" si="3"/>
        <v>8</v>
      </c>
    </row>
    <row r="18" spans="1:11">
      <c r="A18" s="18" t="s">
        <v>9</v>
      </c>
      <c r="B18" s="12">
        <v>8</v>
      </c>
      <c r="C18" s="12">
        <v>8</v>
      </c>
      <c r="D18" s="12">
        <f t="shared" si="0"/>
        <v>4</v>
      </c>
      <c r="E18" s="12">
        <f t="shared" si="1"/>
        <v>4</v>
      </c>
      <c r="F18" s="12">
        <f t="shared" si="2"/>
        <v>4</v>
      </c>
      <c r="G18" s="12">
        <f t="shared" si="3"/>
        <v>4</v>
      </c>
    </row>
    <row r="19" spans="1:11">
      <c r="A19" s="18" t="s">
        <v>10</v>
      </c>
      <c r="B19" s="12">
        <v>8</v>
      </c>
      <c r="C19" s="12">
        <v>4</v>
      </c>
      <c r="D19" s="12">
        <f t="shared" si="0"/>
        <v>2</v>
      </c>
      <c r="E19" s="12">
        <f t="shared" si="1"/>
        <v>4</v>
      </c>
      <c r="F19" s="12">
        <f t="shared" si="2"/>
        <v>2</v>
      </c>
      <c r="G19" s="12">
        <f t="shared" si="3"/>
        <v>2</v>
      </c>
    </row>
    <row r="20" spans="1:11">
      <c r="A20" s="18" t="s">
        <v>11</v>
      </c>
      <c r="B20" s="12">
        <v>4</v>
      </c>
      <c r="C20" s="12">
        <v>8</v>
      </c>
      <c r="D20" s="12">
        <f t="shared" si="0"/>
        <v>2</v>
      </c>
      <c r="E20" s="12">
        <f t="shared" si="1"/>
        <v>2</v>
      </c>
      <c r="F20" s="12">
        <f t="shared" si="2"/>
        <v>4</v>
      </c>
      <c r="G20" s="12">
        <f t="shared" si="3"/>
        <v>2</v>
      </c>
    </row>
    <row r="22" spans="1:11" ht="15.75">
      <c r="A22" s="9" t="s">
        <v>48</v>
      </c>
      <c r="B22" s="81" t="s">
        <v>56</v>
      </c>
      <c r="C22" s="81"/>
      <c r="D22" s="81"/>
      <c r="E22" s="81"/>
      <c r="F22" s="81"/>
      <c r="G22" s="81" t="s">
        <v>57</v>
      </c>
      <c r="H22" s="81"/>
      <c r="I22" s="81"/>
      <c r="J22" s="10"/>
      <c r="K22" s="10"/>
    </row>
    <row r="23" spans="1:11">
      <c r="B23" s="11" t="s">
        <v>16</v>
      </c>
      <c r="C23" s="63" t="s">
        <v>13</v>
      </c>
      <c r="D23" s="11" t="s">
        <v>17</v>
      </c>
      <c r="E23" s="11" t="s">
        <v>34</v>
      </c>
      <c r="F23" s="11"/>
      <c r="G23" s="11" t="s">
        <v>17</v>
      </c>
      <c r="H23" s="85" t="s">
        <v>34</v>
      </c>
      <c r="I23" s="86"/>
      <c r="J23" s="14" t="s">
        <v>37</v>
      </c>
      <c r="K23" s="11"/>
    </row>
    <row r="24" spans="1:11">
      <c r="A24" s="23" t="s">
        <v>24</v>
      </c>
      <c r="B24" s="58" t="s">
        <v>32</v>
      </c>
      <c r="C24" s="58" t="s">
        <v>39</v>
      </c>
      <c r="D24" s="58" t="s">
        <v>33</v>
      </c>
      <c r="E24" s="58" t="s">
        <v>35</v>
      </c>
      <c r="F24" s="58" t="s">
        <v>36</v>
      </c>
      <c r="G24" s="58" t="s">
        <v>33</v>
      </c>
      <c r="H24" s="58" t="s">
        <v>35</v>
      </c>
      <c r="I24" s="58" t="s">
        <v>36</v>
      </c>
      <c r="J24" s="58" t="s">
        <v>121</v>
      </c>
      <c r="K24" s="58" t="s">
        <v>36</v>
      </c>
    </row>
    <row r="25" spans="1:11">
      <c r="A25" s="18" t="s">
        <v>0</v>
      </c>
      <c r="B25" s="12">
        <v>1</v>
      </c>
      <c r="C25" s="12">
        <f t="shared" ref="C25:C36" si="4">3*D9</f>
        <v>768</v>
      </c>
      <c r="D25" s="13">
        <f t="shared" ref="D25:D36" si="5">1*D9</f>
        <v>256</v>
      </c>
      <c r="E25" s="12">
        <f t="shared" ref="E25:E36" si="6">$F$4*$D$4*$D$5*D9</f>
        <v>28672</v>
      </c>
      <c r="F25" s="12">
        <f t="shared" ref="F25:F36" si="7">$F$5*$D$4*$D$5*D9</f>
        <v>24576</v>
      </c>
      <c r="G25" s="13">
        <f t="shared" ref="G25:G36" si="8">1*G9</f>
        <v>256</v>
      </c>
      <c r="H25" s="12">
        <f t="shared" ref="H25:H36" si="9">$M$4*$K$4*$K$5*G9</f>
        <v>3072</v>
      </c>
      <c r="I25" s="12">
        <f t="shared" ref="I25:I36" si="10">$M$5*$K$4*$K$5*G9</f>
        <v>4096</v>
      </c>
      <c r="J25" s="24">
        <f>SUM(B25:E25)+2*SUM(G25:H25)</f>
        <v>36353</v>
      </c>
      <c r="K25" s="24">
        <f>F25+2*I25</f>
        <v>32768</v>
      </c>
    </row>
    <row r="26" spans="1:11">
      <c r="A26" s="18" t="s">
        <v>1</v>
      </c>
      <c r="B26" s="12">
        <v>1</v>
      </c>
      <c r="C26" s="12">
        <f t="shared" si="4"/>
        <v>384</v>
      </c>
      <c r="D26" s="13">
        <f t="shared" si="5"/>
        <v>128</v>
      </c>
      <c r="E26" s="12">
        <f t="shared" si="6"/>
        <v>14336</v>
      </c>
      <c r="F26" s="12">
        <f t="shared" si="7"/>
        <v>12288</v>
      </c>
      <c r="G26" s="13">
        <f t="shared" si="8"/>
        <v>128</v>
      </c>
      <c r="H26" s="12">
        <f t="shared" si="9"/>
        <v>1536</v>
      </c>
      <c r="I26" s="12">
        <f t="shared" si="10"/>
        <v>2048</v>
      </c>
      <c r="J26" s="24">
        <f t="shared" ref="J26:J36" si="11">SUM(B26:E26)+2*SUM(G26:H26)</f>
        <v>18177</v>
      </c>
      <c r="K26" s="24">
        <f t="shared" ref="K26:K36" si="12">F26+2*I26</f>
        <v>16384</v>
      </c>
    </row>
    <row r="27" spans="1:11">
      <c r="A27" s="18" t="s">
        <v>2</v>
      </c>
      <c r="B27" s="12">
        <v>1</v>
      </c>
      <c r="C27" s="12">
        <f t="shared" si="4"/>
        <v>384</v>
      </c>
      <c r="D27" s="13">
        <f t="shared" si="5"/>
        <v>128</v>
      </c>
      <c r="E27" s="12">
        <f t="shared" si="6"/>
        <v>14336</v>
      </c>
      <c r="F27" s="12">
        <f t="shared" si="7"/>
        <v>12288</v>
      </c>
      <c r="G27" s="13">
        <f t="shared" si="8"/>
        <v>128</v>
      </c>
      <c r="H27" s="12">
        <f t="shared" si="9"/>
        <v>1536</v>
      </c>
      <c r="I27" s="12">
        <f t="shared" si="10"/>
        <v>2048</v>
      </c>
      <c r="J27" s="24">
        <f t="shared" si="11"/>
        <v>18177</v>
      </c>
      <c r="K27" s="24">
        <f t="shared" si="12"/>
        <v>16384</v>
      </c>
    </row>
    <row r="28" spans="1:11">
      <c r="A28" s="18" t="s">
        <v>3</v>
      </c>
      <c r="B28" s="12">
        <v>1</v>
      </c>
      <c r="C28" s="12">
        <f t="shared" si="4"/>
        <v>192</v>
      </c>
      <c r="D28" s="13">
        <f t="shared" si="5"/>
        <v>64</v>
      </c>
      <c r="E28" s="12">
        <f t="shared" si="6"/>
        <v>7168</v>
      </c>
      <c r="F28" s="12">
        <f t="shared" si="7"/>
        <v>6144</v>
      </c>
      <c r="G28" s="13">
        <f t="shared" si="8"/>
        <v>64</v>
      </c>
      <c r="H28" s="12">
        <f t="shared" si="9"/>
        <v>768</v>
      </c>
      <c r="I28" s="12">
        <f t="shared" si="10"/>
        <v>1024</v>
      </c>
      <c r="J28" s="24">
        <f t="shared" si="11"/>
        <v>9089</v>
      </c>
      <c r="K28" s="24">
        <f t="shared" si="12"/>
        <v>8192</v>
      </c>
    </row>
    <row r="29" spans="1:11">
      <c r="A29" s="18" t="s">
        <v>4</v>
      </c>
      <c r="B29" s="12">
        <v>1</v>
      </c>
      <c r="C29" s="12">
        <f t="shared" si="4"/>
        <v>96</v>
      </c>
      <c r="D29" s="13">
        <f t="shared" si="5"/>
        <v>32</v>
      </c>
      <c r="E29" s="12">
        <f t="shared" si="6"/>
        <v>3584</v>
      </c>
      <c r="F29" s="12">
        <f t="shared" si="7"/>
        <v>3072</v>
      </c>
      <c r="G29" s="13">
        <f t="shared" si="8"/>
        <v>32</v>
      </c>
      <c r="H29" s="12">
        <f t="shared" si="9"/>
        <v>384</v>
      </c>
      <c r="I29" s="12">
        <f t="shared" si="10"/>
        <v>512</v>
      </c>
      <c r="J29" s="24">
        <f t="shared" si="11"/>
        <v>4545</v>
      </c>
      <c r="K29" s="24">
        <f t="shared" si="12"/>
        <v>4096</v>
      </c>
    </row>
    <row r="30" spans="1:11">
      <c r="A30" s="18" t="s">
        <v>5</v>
      </c>
      <c r="B30" s="12">
        <v>1</v>
      </c>
      <c r="C30" s="12">
        <f t="shared" si="4"/>
        <v>96</v>
      </c>
      <c r="D30" s="13">
        <f t="shared" si="5"/>
        <v>32</v>
      </c>
      <c r="E30" s="12">
        <f t="shared" si="6"/>
        <v>3584</v>
      </c>
      <c r="F30" s="12">
        <f t="shared" si="7"/>
        <v>3072</v>
      </c>
      <c r="G30" s="13">
        <f t="shared" si="8"/>
        <v>32</v>
      </c>
      <c r="H30" s="12">
        <f t="shared" si="9"/>
        <v>384</v>
      </c>
      <c r="I30" s="12">
        <f t="shared" si="10"/>
        <v>512</v>
      </c>
      <c r="J30" s="24">
        <f t="shared" si="11"/>
        <v>4545</v>
      </c>
      <c r="K30" s="24">
        <f t="shared" si="12"/>
        <v>4096</v>
      </c>
    </row>
    <row r="31" spans="1:11">
      <c r="A31" s="18" t="s">
        <v>6</v>
      </c>
      <c r="B31" s="12">
        <v>1</v>
      </c>
      <c r="C31" s="12">
        <f t="shared" si="4"/>
        <v>48</v>
      </c>
      <c r="D31" s="13">
        <f t="shared" si="5"/>
        <v>16</v>
      </c>
      <c r="E31" s="12">
        <f t="shared" si="6"/>
        <v>1792</v>
      </c>
      <c r="F31" s="12">
        <f t="shared" si="7"/>
        <v>1536</v>
      </c>
      <c r="G31" s="13">
        <f t="shared" si="8"/>
        <v>16</v>
      </c>
      <c r="H31" s="12">
        <f t="shared" si="9"/>
        <v>192</v>
      </c>
      <c r="I31" s="12">
        <f t="shared" si="10"/>
        <v>256</v>
      </c>
      <c r="J31" s="24">
        <f t="shared" si="11"/>
        <v>2273</v>
      </c>
      <c r="K31" s="24">
        <f t="shared" si="12"/>
        <v>2048</v>
      </c>
    </row>
    <row r="32" spans="1:11">
      <c r="A32" s="18" t="s">
        <v>7</v>
      </c>
      <c r="B32" s="12">
        <v>1</v>
      </c>
      <c r="C32" s="12">
        <f t="shared" si="4"/>
        <v>24</v>
      </c>
      <c r="D32" s="13">
        <f t="shared" si="5"/>
        <v>8</v>
      </c>
      <c r="E32" s="12">
        <f t="shared" si="6"/>
        <v>896</v>
      </c>
      <c r="F32" s="12">
        <f t="shared" si="7"/>
        <v>768</v>
      </c>
      <c r="G32" s="13">
        <f t="shared" si="8"/>
        <v>8</v>
      </c>
      <c r="H32" s="12">
        <f t="shared" si="9"/>
        <v>96</v>
      </c>
      <c r="I32" s="12">
        <f t="shared" si="10"/>
        <v>128</v>
      </c>
      <c r="J32" s="24">
        <f t="shared" si="11"/>
        <v>1137</v>
      </c>
      <c r="K32" s="24">
        <f t="shared" si="12"/>
        <v>1024</v>
      </c>
    </row>
    <row r="33" spans="1:11">
      <c r="A33" s="18" t="s">
        <v>8</v>
      </c>
      <c r="B33" s="12">
        <v>1</v>
      </c>
      <c r="C33" s="12">
        <f t="shared" si="4"/>
        <v>24</v>
      </c>
      <c r="D33" s="13">
        <f t="shared" si="5"/>
        <v>8</v>
      </c>
      <c r="E33" s="12">
        <f t="shared" si="6"/>
        <v>896</v>
      </c>
      <c r="F33" s="12">
        <f t="shared" si="7"/>
        <v>768</v>
      </c>
      <c r="G33" s="13">
        <f t="shared" si="8"/>
        <v>8</v>
      </c>
      <c r="H33" s="12">
        <f t="shared" si="9"/>
        <v>96</v>
      </c>
      <c r="I33" s="12">
        <f t="shared" si="10"/>
        <v>128</v>
      </c>
      <c r="J33" s="24">
        <f t="shared" si="11"/>
        <v>1137</v>
      </c>
      <c r="K33" s="24">
        <f t="shared" si="12"/>
        <v>1024</v>
      </c>
    </row>
    <row r="34" spans="1:11">
      <c r="A34" s="18" t="s">
        <v>9</v>
      </c>
      <c r="B34" s="12">
        <v>1</v>
      </c>
      <c r="C34" s="12">
        <f t="shared" si="4"/>
        <v>12</v>
      </c>
      <c r="D34" s="13">
        <f t="shared" si="5"/>
        <v>4</v>
      </c>
      <c r="E34" s="12">
        <f t="shared" si="6"/>
        <v>448</v>
      </c>
      <c r="F34" s="12">
        <f t="shared" si="7"/>
        <v>384</v>
      </c>
      <c r="G34" s="13">
        <f t="shared" si="8"/>
        <v>4</v>
      </c>
      <c r="H34" s="12">
        <f t="shared" si="9"/>
        <v>48</v>
      </c>
      <c r="I34" s="12">
        <f t="shared" si="10"/>
        <v>64</v>
      </c>
      <c r="J34" s="24">
        <f t="shared" si="11"/>
        <v>569</v>
      </c>
      <c r="K34" s="24">
        <f t="shared" si="12"/>
        <v>512</v>
      </c>
    </row>
    <row r="35" spans="1:11">
      <c r="A35" s="18" t="s">
        <v>10</v>
      </c>
      <c r="B35" s="12">
        <v>1</v>
      </c>
      <c r="C35" s="12">
        <f t="shared" si="4"/>
        <v>6</v>
      </c>
      <c r="D35" s="13">
        <f t="shared" si="5"/>
        <v>2</v>
      </c>
      <c r="E35" s="12">
        <f t="shared" si="6"/>
        <v>224</v>
      </c>
      <c r="F35" s="12">
        <f t="shared" si="7"/>
        <v>192</v>
      </c>
      <c r="G35" s="13">
        <f t="shared" si="8"/>
        <v>2</v>
      </c>
      <c r="H35" s="12">
        <f t="shared" si="9"/>
        <v>24</v>
      </c>
      <c r="I35" s="12">
        <f t="shared" si="10"/>
        <v>32</v>
      </c>
      <c r="J35" s="24">
        <f t="shared" si="11"/>
        <v>285</v>
      </c>
      <c r="K35" s="24">
        <f t="shared" si="12"/>
        <v>256</v>
      </c>
    </row>
    <row r="36" spans="1:11">
      <c r="A36" s="18" t="s">
        <v>11</v>
      </c>
      <c r="B36" s="12">
        <v>1</v>
      </c>
      <c r="C36" s="12">
        <f t="shared" si="4"/>
        <v>6</v>
      </c>
      <c r="D36" s="13">
        <f t="shared" si="5"/>
        <v>2</v>
      </c>
      <c r="E36" s="12">
        <f t="shared" si="6"/>
        <v>224</v>
      </c>
      <c r="F36" s="12">
        <f t="shared" si="7"/>
        <v>192</v>
      </c>
      <c r="G36" s="13">
        <f t="shared" si="8"/>
        <v>2</v>
      </c>
      <c r="H36" s="12">
        <f t="shared" si="9"/>
        <v>24</v>
      </c>
      <c r="I36" s="12">
        <f t="shared" si="10"/>
        <v>32</v>
      </c>
      <c r="J36" s="24">
        <f t="shared" si="11"/>
        <v>285</v>
      </c>
      <c r="K36" s="24">
        <f t="shared" si="12"/>
        <v>256</v>
      </c>
    </row>
    <row r="37" spans="1:11">
      <c r="C37" s="19"/>
      <c r="D37" s="19"/>
      <c r="E37" s="19"/>
    </row>
    <row r="38" spans="1:11" ht="15.75">
      <c r="A38" s="9" t="s">
        <v>41</v>
      </c>
      <c r="B38" s="81" t="s">
        <v>56</v>
      </c>
      <c r="C38" s="81"/>
      <c r="D38" s="81"/>
      <c r="E38" s="81"/>
      <c r="F38" s="10"/>
    </row>
    <row r="39" spans="1:11">
      <c r="A39" s="23" t="s">
        <v>24</v>
      </c>
      <c r="B39" s="11" t="s">
        <v>21</v>
      </c>
      <c r="C39" s="11" t="s">
        <v>18</v>
      </c>
      <c r="D39" s="11" t="s">
        <v>19</v>
      </c>
      <c r="E39" s="11" t="s">
        <v>23</v>
      </c>
      <c r="F39" s="14" t="s">
        <v>37</v>
      </c>
    </row>
    <row r="40" spans="1:11">
      <c r="A40" s="18" t="s">
        <v>0</v>
      </c>
      <c r="B40" s="12">
        <f t="shared" ref="B40:B51" si="13">B9*C9*$P$5</f>
        <v>32768</v>
      </c>
      <c r="C40" s="13">
        <f t="shared" ref="C40:C51" si="14">1*$P$4</f>
        <v>12</v>
      </c>
      <c r="D40" s="13">
        <f t="shared" ref="D40:D51" si="15">($B$4+$D$4+$B$5)*$D$5*$R$4</f>
        <v>352</v>
      </c>
      <c r="E40" s="12">
        <f t="shared" ref="E40:E51" si="16">B9*C9*$R$4</f>
        <v>32768</v>
      </c>
      <c r="F40" s="24">
        <f>SUM(B40:E40)</f>
        <v>65900</v>
      </c>
    </row>
    <row r="41" spans="1:11">
      <c r="A41" s="18" t="s">
        <v>1</v>
      </c>
      <c r="B41" s="12">
        <f t="shared" si="13"/>
        <v>16384</v>
      </c>
      <c r="C41" s="13">
        <f t="shared" si="14"/>
        <v>12</v>
      </c>
      <c r="D41" s="13">
        <f t="shared" si="15"/>
        <v>352</v>
      </c>
      <c r="E41" s="12">
        <f t="shared" si="16"/>
        <v>16384</v>
      </c>
      <c r="F41" s="24">
        <f t="shared" ref="F41:F51" si="17">SUM(B41:E41)</f>
        <v>33132</v>
      </c>
    </row>
    <row r="42" spans="1:11">
      <c r="A42" s="18" t="s">
        <v>2</v>
      </c>
      <c r="B42" s="12">
        <f t="shared" si="13"/>
        <v>16384</v>
      </c>
      <c r="C42" s="13">
        <f t="shared" si="14"/>
        <v>12</v>
      </c>
      <c r="D42" s="13">
        <f t="shared" si="15"/>
        <v>352</v>
      </c>
      <c r="E42" s="12">
        <f t="shared" si="16"/>
        <v>16384</v>
      </c>
      <c r="F42" s="24">
        <f t="shared" si="17"/>
        <v>33132</v>
      </c>
    </row>
    <row r="43" spans="1:11">
      <c r="A43" s="18" t="s">
        <v>3</v>
      </c>
      <c r="B43" s="12">
        <f t="shared" si="13"/>
        <v>8192</v>
      </c>
      <c r="C43" s="13">
        <f t="shared" si="14"/>
        <v>12</v>
      </c>
      <c r="D43" s="13">
        <f t="shared" si="15"/>
        <v>352</v>
      </c>
      <c r="E43" s="12">
        <f t="shared" si="16"/>
        <v>8192</v>
      </c>
      <c r="F43" s="24">
        <f t="shared" si="17"/>
        <v>16748</v>
      </c>
    </row>
    <row r="44" spans="1:11">
      <c r="A44" s="18" t="s">
        <v>4</v>
      </c>
      <c r="B44" s="12">
        <f t="shared" si="13"/>
        <v>4096</v>
      </c>
      <c r="C44" s="13">
        <f t="shared" si="14"/>
        <v>12</v>
      </c>
      <c r="D44" s="13">
        <f t="shared" si="15"/>
        <v>352</v>
      </c>
      <c r="E44" s="12">
        <f t="shared" si="16"/>
        <v>4096</v>
      </c>
      <c r="F44" s="24">
        <f t="shared" si="17"/>
        <v>8556</v>
      </c>
    </row>
    <row r="45" spans="1:11">
      <c r="A45" s="18" t="s">
        <v>5</v>
      </c>
      <c r="B45" s="12">
        <f t="shared" si="13"/>
        <v>4096</v>
      </c>
      <c r="C45" s="13">
        <f t="shared" si="14"/>
        <v>12</v>
      </c>
      <c r="D45" s="13">
        <f t="shared" si="15"/>
        <v>352</v>
      </c>
      <c r="E45" s="12">
        <f t="shared" si="16"/>
        <v>4096</v>
      </c>
      <c r="F45" s="24">
        <f t="shared" si="17"/>
        <v>8556</v>
      </c>
    </row>
    <row r="46" spans="1:11">
      <c r="A46" s="18" t="s">
        <v>6</v>
      </c>
      <c r="B46" s="12">
        <f t="shared" si="13"/>
        <v>2048</v>
      </c>
      <c r="C46" s="13">
        <f t="shared" si="14"/>
        <v>12</v>
      </c>
      <c r="D46" s="13">
        <f t="shared" si="15"/>
        <v>352</v>
      </c>
      <c r="E46" s="12">
        <f t="shared" si="16"/>
        <v>2048</v>
      </c>
      <c r="F46" s="24">
        <f t="shared" si="17"/>
        <v>4460</v>
      </c>
    </row>
    <row r="47" spans="1:11">
      <c r="A47" s="18" t="s">
        <v>7</v>
      </c>
      <c r="B47" s="12">
        <f t="shared" si="13"/>
        <v>1024</v>
      </c>
      <c r="C47" s="13">
        <f t="shared" si="14"/>
        <v>12</v>
      </c>
      <c r="D47" s="13">
        <f t="shared" si="15"/>
        <v>352</v>
      </c>
      <c r="E47" s="12">
        <f t="shared" si="16"/>
        <v>1024</v>
      </c>
      <c r="F47" s="24">
        <f t="shared" si="17"/>
        <v>2412</v>
      </c>
    </row>
    <row r="48" spans="1:11">
      <c r="A48" s="18" t="s">
        <v>8</v>
      </c>
      <c r="B48" s="12">
        <f t="shared" si="13"/>
        <v>1024</v>
      </c>
      <c r="C48" s="13">
        <f t="shared" si="14"/>
        <v>12</v>
      </c>
      <c r="D48" s="13">
        <f t="shared" si="15"/>
        <v>352</v>
      </c>
      <c r="E48" s="12">
        <f t="shared" si="16"/>
        <v>1024</v>
      </c>
      <c r="F48" s="24">
        <f t="shared" si="17"/>
        <v>2412</v>
      </c>
    </row>
    <row r="49" spans="1:7">
      <c r="A49" s="18" t="s">
        <v>9</v>
      </c>
      <c r="B49" s="12">
        <f t="shared" si="13"/>
        <v>512</v>
      </c>
      <c r="C49" s="13">
        <f t="shared" si="14"/>
        <v>12</v>
      </c>
      <c r="D49" s="13">
        <f t="shared" si="15"/>
        <v>352</v>
      </c>
      <c r="E49" s="12">
        <f t="shared" si="16"/>
        <v>512</v>
      </c>
      <c r="F49" s="24">
        <f t="shared" si="17"/>
        <v>1388</v>
      </c>
    </row>
    <row r="50" spans="1:7">
      <c r="A50" s="18" t="s">
        <v>10</v>
      </c>
      <c r="B50" s="12">
        <f t="shared" si="13"/>
        <v>256</v>
      </c>
      <c r="C50" s="13">
        <f t="shared" si="14"/>
        <v>12</v>
      </c>
      <c r="D50" s="13">
        <f t="shared" si="15"/>
        <v>352</v>
      </c>
      <c r="E50" s="12">
        <f t="shared" si="16"/>
        <v>256</v>
      </c>
      <c r="F50" s="24">
        <f t="shared" si="17"/>
        <v>876</v>
      </c>
    </row>
    <row r="51" spans="1:7">
      <c r="A51" s="18" t="s">
        <v>11</v>
      </c>
      <c r="B51" s="12">
        <f t="shared" si="13"/>
        <v>256</v>
      </c>
      <c r="C51" s="13">
        <f t="shared" si="14"/>
        <v>12</v>
      </c>
      <c r="D51" s="13">
        <f t="shared" si="15"/>
        <v>352</v>
      </c>
      <c r="E51" s="12">
        <f t="shared" si="16"/>
        <v>256</v>
      </c>
      <c r="F51" s="24">
        <f t="shared" si="17"/>
        <v>876</v>
      </c>
    </row>
    <row r="53" spans="1:7" ht="15.75">
      <c r="A53" s="9" t="s">
        <v>42</v>
      </c>
      <c r="B53" s="81" t="s">
        <v>56</v>
      </c>
      <c r="C53" s="81"/>
      <c r="D53" s="81"/>
      <c r="E53" s="81" t="s">
        <v>64</v>
      </c>
      <c r="F53" s="81"/>
      <c r="G53" s="10"/>
    </row>
    <row r="54" spans="1:7">
      <c r="A54" s="23" t="s">
        <v>24</v>
      </c>
      <c r="B54" s="11" t="s">
        <v>21</v>
      </c>
      <c r="C54" s="11" t="s">
        <v>19</v>
      </c>
      <c r="D54" s="11" t="s">
        <v>23</v>
      </c>
      <c r="E54" s="11" t="s">
        <v>19</v>
      </c>
      <c r="F54" s="11" t="s">
        <v>23</v>
      </c>
      <c r="G54" s="14" t="s">
        <v>12</v>
      </c>
    </row>
    <row r="55" spans="1:7">
      <c r="A55" s="18" t="s">
        <v>0</v>
      </c>
      <c r="B55" s="12">
        <f t="shared" ref="B55:B66" si="18">B9*C9*$R$4</f>
        <v>32768</v>
      </c>
      <c r="C55" s="12">
        <f t="shared" ref="C55:C66" si="19">($B$4+$D$4+$B$5)*$D$5*$R$4*D9</f>
        <v>90112</v>
      </c>
      <c r="D55" s="12">
        <f t="shared" ref="D55:D66" si="20">B9*C9*$R$4</f>
        <v>32768</v>
      </c>
      <c r="E55" s="12">
        <f t="shared" ref="E55:E66" si="21">($I$4+$K$4+$I$5)*$K$5*$R$4*G9</f>
        <v>20480</v>
      </c>
      <c r="F55" s="12">
        <f t="shared" ref="F55:F66" si="22">E9*F9*$R$4</f>
        <v>8192</v>
      </c>
      <c r="G55" s="24">
        <f>SUM(B55:D55)+2*SUM(E55:F55)</f>
        <v>212992</v>
      </c>
    </row>
    <row r="56" spans="1:7">
      <c r="A56" s="18" t="s">
        <v>1</v>
      </c>
      <c r="B56" s="12">
        <f t="shared" si="18"/>
        <v>16384</v>
      </c>
      <c r="C56" s="12">
        <f t="shared" si="19"/>
        <v>45056</v>
      </c>
      <c r="D56" s="12">
        <f t="shared" si="20"/>
        <v>16384</v>
      </c>
      <c r="E56" s="12">
        <f t="shared" si="21"/>
        <v>10240</v>
      </c>
      <c r="F56" s="12">
        <f t="shared" si="22"/>
        <v>4096</v>
      </c>
      <c r="G56" s="24">
        <f t="shared" ref="G56:G66" si="23">SUM(B56:D56)+2*SUM(E56:F56)</f>
        <v>106496</v>
      </c>
    </row>
    <row r="57" spans="1:7">
      <c r="A57" s="18" t="s">
        <v>2</v>
      </c>
      <c r="B57" s="12">
        <f t="shared" si="18"/>
        <v>16384</v>
      </c>
      <c r="C57" s="12">
        <f t="shared" si="19"/>
        <v>45056</v>
      </c>
      <c r="D57" s="12">
        <f t="shared" si="20"/>
        <v>16384</v>
      </c>
      <c r="E57" s="12">
        <f t="shared" si="21"/>
        <v>10240</v>
      </c>
      <c r="F57" s="12">
        <f t="shared" si="22"/>
        <v>4096</v>
      </c>
      <c r="G57" s="24">
        <f t="shared" si="23"/>
        <v>106496</v>
      </c>
    </row>
    <row r="58" spans="1:7">
      <c r="A58" s="18" t="s">
        <v>3</v>
      </c>
      <c r="B58" s="12">
        <f t="shared" si="18"/>
        <v>8192</v>
      </c>
      <c r="C58" s="12">
        <f t="shared" si="19"/>
        <v>22528</v>
      </c>
      <c r="D58" s="12">
        <f t="shared" si="20"/>
        <v>8192</v>
      </c>
      <c r="E58" s="12">
        <f t="shared" si="21"/>
        <v>5120</v>
      </c>
      <c r="F58" s="12">
        <f t="shared" si="22"/>
        <v>2048</v>
      </c>
      <c r="G58" s="24">
        <f t="shared" si="23"/>
        <v>53248</v>
      </c>
    </row>
    <row r="59" spans="1:7">
      <c r="A59" s="18" t="s">
        <v>4</v>
      </c>
      <c r="B59" s="12">
        <f t="shared" si="18"/>
        <v>4096</v>
      </c>
      <c r="C59" s="12">
        <f t="shared" si="19"/>
        <v>11264</v>
      </c>
      <c r="D59" s="12">
        <f t="shared" si="20"/>
        <v>4096</v>
      </c>
      <c r="E59" s="12">
        <f t="shared" si="21"/>
        <v>2560</v>
      </c>
      <c r="F59" s="12">
        <f t="shared" si="22"/>
        <v>1024</v>
      </c>
      <c r="G59" s="24">
        <f t="shared" si="23"/>
        <v>26624</v>
      </c>
    </row>
    <row r="60" spans="1:7">
      <c r="A60" s="18" t="s">
        <v>5</v>
      </c>
      <c r="B60" s="12">
        <f t="shared" si="18"/>
        <v>4096</v>
      </c>
      <c r="C60" s="12">
        <f t="shared" si="19"/>
        <v>11264</v>
      </c>
      <c r="D60" s="12">
        <f t="shared" si="20"/>
        <v>4096</v>
      </c>
      <c r="E60" s="12">
        <f t="shared" si="21"/>
        <v>2560</v>
      </c>
      <c r="F60" s="12">
        <f t="shared" si="22"/>
        <v>1024</v>
      </c>
      <c r="G60" s="24">
        <f t="shared" si="23"/>
        <v>26624</v>
      </c>
    </row>
    <row r="61" spans="1:7">
      <c r="A61" s="18" t="s">
        <v>6</v>
      </c>
      <c r="B61" s="12">
        <f t="shared" si="18"/>
        <v>2048</v>
      </c>
      <c r="C61" s="12">
        <f t="shared" si="19"/>
        <v>5632</v>
      </c>
      <c r="D61" s="12">
        <f t="shared" si="20"/>
        <v>2048</v>
      </c>
      <c r="E61" s="12">
        <f t="shared" si="21"/>
        <v>1280</v>
      </c>
      <c r="F61" s="12">
        <f t="shared" si="22"/>
        <v>512</v>
      </c>
      <c r="G61" s="24">
        <f t="shared" si="23"/>
        <v>13312</v>
      </c>
    </row>
    <row r="62" spans="1:7">
      <c r="A62" s="18" t="s">
        <v>7</v>
      </c>
      <c r="B62" s="12">
        <f t="shared" si="18"/>
        <v>1024</v>
      </c>
      <c r="C62" s="12">
        <f t="shared" si="19"/>
        <v>2816</v>
      </c>
      <c r="D62" s="12">
        <f t="shared" si="20"/>
        <v>1024</v>
      </c>
      <c r="E62" s="12">
        <f t="shared" si="21"/>
        <v>640</v>
      </c>
      <c r="F62" s="12">
        <f t="shared" si="22"/>
        <v>256</v>
      </c>
      <c r="G62" s="24">
        <f t="shared" si="23"/>
        <v>6656</v>
      </c>
    </row>
    <row r="63" spans="1:7">
      <c r="A63" s="18" t="s">
        <v>8</v>
      </c>
      <c r="B63" s="12">
        <f t="shared" si="18"/>
        <v>1024</v>
      </c>
      <c r="C63" s="12">
        <f t="shared" si="19"/>
        <v>2816</v>
      </c>
      <c r="D63" s="12">
        <f t="shared" si="20"/>
        <v>1024</v>
      </c>
      <c r="E63" s="12">
        <f t="shared" si="21"/>
        <v>640</v>
      </c>
      <c r="F63" s="12">
        <f t="shared" si="22"/>
        <v>256</v>
      </c>
      <c r="G63" s="24">
        <f t="shared" si="23"/>
        <v>6656</v>
      </c>
    </row>
    <row r="64" spans="1:7">
      <c r="A64" s="18" t="s">
        <v>9</v>
      </c>
      <c r="B64" s="12">
        <f t="shared" si="18"/>
        <v>512</v>
      </c>
      <c r="C64" s="12">
        <f t="shared" si="19"/>
        <v>1408</v>
      </c>
      <c r="D64" s="12">
        <f t="shared" si="20"/>
        <v>512</v>
      </c>
      <c r="E64" s="12">
        <f t="shared" si="21"/>
        <v>320</v>
      </c>
      <c r="F64" s="12">
        <f t="shared" si="22"/>
        <v>128</v>
      </c>
      <c r="G64" s="24">
        <f t="shared" si="23"/>
        <v>3328</v>
      </c>
    </row>
    <row r="65" spans="1:7">
      <c r="A65" s="18" t="s">
        <v>10</v>
      </c>
      <c r="B65" s="12">
        <f t="shared" si="18"/>
        <v>256</v>
      </c>
      <c r="C65" s="12">
        <f t="shared" si="19"/>
        <v>704</v>
      </c>
      <c r="D65" s="12">
        <f t="shared" si="20"/>
        <v>256</v>
      </c>
      <c r="E65" s="12">
        <f t="shared" si="21"/>
        <v>160</v>
      </c>
      <c r="F65" s="12">
        <f t="shared" si="22"/>
        <v>64</v>
      </c>
      <c r="G65" s="24">
        <f t="shared" si="23"/>
        <v>1664</v>
      </c>
    </row>
    <row r="66" spans="1:7">
      <c r="A66" s="18" t="s">
        <v>11</v>
      </c>
      <c r="B66" s="12">
        <f t="shared" si="18"/>
        <v>256</v>
      </c>
      <c r="C66" s="12">
        <f t="shared" si="19"/>
        <v>704</v>
      </c>
      <c r="D66" s="12">
        <f t="shared" si="20"/>
        <v>256</v>
      </c>
      <c r="E66" s="12">
        <f t="shared" si="21"/>
        <v>160</v>
      </c>
      <c r="F66" s="12">
        <f t="shared" si="22"/>
        <v>64</v>
      </c>
      <c r="G66" s="24">
        <f t="shared" si="23"/>
        <v>1664</v>
      </c>
    </row>
    <row r="68" spans="1:7" ht="15.75">
      <c r="A68" s="10" t="s">
        <v>124</v>
      </c>
      <c r="B68" s="81" t="s">
        <v>56</v>
      </c>
      <c r="C68" s="81"/>
      <c r="D68" s="68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65" t="s">
        <v>12</v>
      </c>
    </row>
    <row r="70" spans="1:7">
      <c r="A70" s="18" t="s">
        <v>0</v>
      </c>
      <c r="B70" s="64">
        <f>B25</f>
        <v>1</v>
      </c>
      <c r="C70" s="64">
        <f>D25</f>
        <v>256</v>
      </c>
      <c r="D70" s="64">
        <f>G25</f>
        <v>256</v>
      </c>
      <c r="E70" s="65">
        <f>SUM(B70:C70)+2*SUM(D70)</f>
        <v>769</v>
      </c>
    </row>
    <row r="71" spans="1:7">
      <c r="A71" s="18" t="s">
        <v>1</v>
      </c>
      <c r="B71" s="64">
        <f t="shared" ref="B71:B81" si="24">B26</f>
        <v>1</v>
      </c>
      <c r="C71" s="64">
        <f t="shared" ref="C71:C81" si="25">D26</f>
        <v>128</v>
      </c>
      <c r="D71" s="64">
        <f t="shared" ref="D71:D81" si="26">G26</f>
        <v>128</v>
      </c>
      <c r="E71" s="65">
        <f t="shared" ref="E71:E81" si="27">SUM(B71:C71)+2*SUM(D71)</f>
        <v>385</v>
      </c>
    </row>
    <row r="72" spans="1:7">
      <c r="A72" s="18" t="s">
        <v>2</v>
      </c>
      <c r="B72" s="64">
        <f t="shared" si="24"/>
        <v>1</v>
      </c>
      <c r="C72" s="64">
        <f t="shared" si="25"/>
        <v>128</v>
      </c>
      <c r="D72" s="64">
        <f t="shared" si="26"/>
        <v>128</v>
      </c>
      <c r="E72" s="65">
        <f t="shared" si="27"/>
        <v>385</v>
      </c>
    </row>
    <row r="73" spans="1:7">
      <c r="A73" s="18" t="s">
        <v>3</v>
      </c>
      <c r="B73" s="64">
        <f t="shared" si="24"/>
        <v>1</v>
      </c>
      <c r="C73" s="64">
        <f t="shared" si="25"/>
        <v>64</v>
      </c>
      <c r="D73" s="64">
        <f t="shared" si="26"/>
        <v>64</v>
      </c>
      <c r="E73" s="65">
        <f t="shared" si="27"/>
        <v>193</v>
      </c>
    </row>
    <row r="74" spans="1:7">
      <c r="A74" s="18" t="s">
        <v>4</v>
      </c>
      <c r="B74" s="64">
        <f t="shared" si="24"/>
        <v>1</v>
      </c>
      <c r="C74" s="64">
        <f t="shared" si="25"/>
        <v>32</v>
      </c>
      <c r="D74" s="64">
        <f t="shared" si="26"/>
        <v>32</v>
      </c>
      <c r="E74" s="65">
        <f t="shared" si="27"/>
        <v>97</v>
      </c>
    </row>
    <row r="75" spans="1:7">
      <c r="A75" s="18" t="s">
        <v>5</v>
      </c>
      <c r="B75" s="64">
        <f t="shared" si="24"/>
        <v>1</v>
      </c>
      <c r="C75" s="64">
        <f t="shared" si="25"/>
        <v>32</v>
      </c>
      <c r="D75" s="64">
        <f t="shared" si="26"/>
        <v>32</v>
      </c>
      <c r="E75" s="65">
        <f t="shared" si="27"/>
        <v>97</v>
      </c>
    </row>
    <row r="76" spans="1:7">
      <c r="A76" s="18" t="s">
        <v>6</v>
      </c>
      <c r="B76" s="64">
        <f t="shared" si="24"/>
        <v>1</v>
      </c>
      <c r="C76" s="64">
        <f t="shared" si="25"/>
        <v>16</v>
      </c>
      <c r="D76" s="64">
        <f t="shared" si="26"/>
        <v>16</v>
      </c>
      <c r="E76" s="65">
        <f t="shared" si="27"/>
        <v>49</v>
      </c>
    </row>
    <row r="77" spans="1:7">
      <c r="A77" s="18" t="s">
        <v>7</v>
      </c>
      <c r="B77" s="64">
        <f t="shared" si="24"/>
        <v>1</v>
      </c>
      <c r="C77" s="64">
        <f t="shared" si="25"/>
        <v>8</v>
      </c>
      <c r="D77" s="64">
        <f t="shared" si="26"/>
        <v>8</v>
      </c>
      <c r="E77" s="65">
        <f t="shared" si="27"/>
        <v>25</v>
      </c>
    </row>
    <row r="78" spans="1:7">
      <c r="A78" s="18" t="s">
        <v>8</v>
      </c>
      <c r="B78" s="64">
        <f t="shared" si="24"/>
        <v>1</v>
      </c>
      <c r="C78" s="64">
        <f t="shared" si="25"/>
        <v>8</v>
      </c>
      <c r="D78" s="64">
        <f t="shared" si="26"/>
        <v>8</v>
      </c>
      <c r="E78" s="65">
        <f t="shared" si="27"/>
        <v>25</v>
      </c>
    </row>
    <row r="79" spans="1:7">
      <c r="A79" s="18" t="s">
        <v>9</v>
      </c>
      <c r="B79" s="64">
        <f t="shared" si="24"/>
        <v>1</v>
      </c>
      <c r="C79" s="64">
        <f t="shared" si="25"/>
        <v>4</v>
      </c>
      <c r="D79" s="64">
        <f t="shared" si="26"/>
        <v>4</v>
      </c>
      <c r="E79" s="65">
        <f t="shared" si="27"/>
        <v>13</v>
      </c>
    </row>
    <row r="80" spans="1:7">
      <c r="A80" s="18" t="s">
        <v>10</v>
      </c>
      <c r="B80" s="64">
        <f t="shared" si="24"/>
        <v>1</v>
      </c>
      <c r="C80" s="64">
        <f t="shared" si="25"/>
        <v>2</v>
      </c>
      <c r="D80" s="64">
        <f t="shared" si="26"/>
        <v>2</v>
      </c>
      <c r="E80" s="65">
        <f t="shared" si="27"/>
        <v>7</v>
      </c>
    </row>
    <row r="81" spans="1:5">
      <c r="A81" s="18" t="s">
        <v>11</v>
      </c>
      <c r="B81" s="64">
        <f t="shared" si="24"/>
        <v>1</v>
      </c>
      <c r="C81" s="64">
        <f t="shared" si="25"/>
        <v>2</v>
      </c>
      <c r="D81" s="64">
        <f t="shared" si="26"/>
        <v>2</v>
      </c>
      <c r="E81" s="65">
        <f t="shared" si="27"/>
        <v>7</v>
      </c>
    </row>
  </sheetData>
  <mergeCells count="12">
    <mergeCell ref="B68:C68"/>
    <mergeCell ref="O3:R3"/>
    <mergeCell ref="B22:F22"/>
    <mergeCell ref="G22:I22"/>
    <mergeCell ref="E7:G7"/>
    <mergeCell ref="B7:D7"/>
    <mergeCell ref="B53:D53"/>
    <mergeCell ref="E53:F53"/>
    <mergeCell ref="B38:E38"/>
    <mergeCell ref="A3:F3"/>
    <mergeCell ref="H3:M3"/>
    <mergeCell ref="H23:I2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="70" zoomScaleNormal="70" workbookViewId="0">
      <selection activeCell="S44" sqref="S44"/>
    </sheetView>
  </sheetViews>
  <sheetFormatPr defaultRowHeight="15"/>
  <cols>
    <col min="1" max="1" width="17.125" style="2" customWidth="1"/>
    <col min="2" max="5" width="9" style="2"/>
    <col min="6" max="6" width="16.5" style="2" customWidth="1"/>
    <col min="7" max="7" width="9" style="2"/>
    <col min="8" max="8" width="12.625" style="2" bestFit="1" customWidth="1"/>
    <col min="9" max="16384" width="9" style="2"/>
  </cols>
  <sheetData>
    <row r="1" spans="1:18" ht="15.75" customHeight="1">
      <c r="A1" s="25" t="s">
        <v>113</v>
      </c>
      <c r="B1" s="26" t="s">
        <v>114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6"/>
      <c r="B2" s="57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82" t="s">
        <v>109</v>
      </c>
      <c r="B3" s="83"/>
      <c r="C3" s="83"/>
      <c r="D3" s="83"/>
      <c r="E3" s="83"/>
      <c r="F3" s="84"/>
      <c r="H3" s="82" t="s">
        <v>110</v>
      </c>
      <c r="I3" s="83"/>
      <c r="J3" s="83"/>
      <c r="K3" s="83"/>
      <c r="L3" s="83"/>
      <c r="M3" s="84"/>
      <c r="O3" s="87" t="s">
        <v>108</v>
      </c>
      <c r="P3" s="88"/>
      <c r="Q3" s="88"/>
      <c r="R3" s="89"/>
    </row>
    <row r="4" spans="1:18" ht="39.950000000000003" customHeight="1">
      <c r="A4" s="3" t="s">
        <v>27</v>
      </c>
      <c r="B4" s="3">
        <v>3</v>
      </c>
      <c r="C4" s="35" t="s">
        <v>51</v>
      </c>
      <c r="D4" s="37"/>
      <c r="E4" s="35" t="s">
        <v>65</v>
      </c>
      <c r="F4" s="41">
        <v>7</v>
      </c>
      <c r="H4" s="3" t="s">
        <v>27</v>
      </c>
      <c r="I4" s="3">
        <v>1</v>
      </c>
      <c r="J4" s="35" t="s">
        <v>51</v>
      </c>
      <c r="K4" s="37">
        <f>$D$4/$R$5</f>
        <v>0</v>
      </c>
      <c r="L4" s="35" t="s">
        <v>65</v>
      </c>
      <c r="M4" s="12">
        <v>3</v>
      </c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30</v>
      </c>
      <c r="B5" s="3">
        <v>4</v>
      </c>
      <c r="C5" s="35" t="s">
        <v>52</v>
      </c>
      <c r="D5" s="37"/>
      <c r="E5" s="35" t="s">
        <v>66</v>
      </c>
      <c r="F5" s="41">
        <v>6</v>
      </c>
      <c r="H5" s="3" t="s">
        <v>30</v>
      </c>
      <c r="I5" s="3">
        <v>2</v>
      </c>
      <c r="J5" s="35" t="s">
        <v>52</v>
      </c>
      <c r="K5" s="37">
        <f>$D$5/$R$5</f>
        <v>0</v>
      </c>
      <c r="L5" s="35" t="s">
        <v>66</v>
      </c>
      <c r="M5" s="12">
        <v>4</v>
      </c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81" t="s">
        <v>56</v>
      </c>
      <c r="C7" s="81"/>
      <c r="D7" s="81"/>
      <c r="E7" s="81" t="s">
        <v>57</v>
      </c>
      <c r="F7" s="81"/>
      <c r="G7" s="81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12">
        <v>64</v>
      </c>
      <c r="C9" s="12">
        <v>64</v>
      </c>
      <c r="D9" s="12" t="e">
        <f t="shared" ref="D9:D20" si="0">(B9/$D$4)*(C9/$D$5)</f>
        <v>#DIV/0!</v>
      </c>
      <c r="E9" s="12">
        <f t="shared" ref="E9:F20" si="1">B9/$R$5</f>
        <v>32</v>
      </c>
      <c r="F9" s="12">
        <f t="shared" si="1"/>
        <v>32</v>
      </c>
      <c r="G9" s="12" t="e">
        <f t="shared" ref="G9:G20" si="2">(E9/$K$4)*(F9/$K$5)</f>
        <v>#DIV/0!</v>
      </c>
    </row>
    <row r="10" spans="1:18">
      <c r="A10" s="18" t="s">
        <v>1</v>
      </c>
      <c r="B10" s="12">
        <v>64</v>
      </c>
      <c r="C10" s="12">
        <v>32</v>
      </c>
      <c r="D10" s="12" t="e">
        <f t="shared" si="0"/>
        <v>#DIV/0!</v>
      </c>
      <c r="E10" s="12">
        <f t="shared" si="1"/>
        <v>32</v>
      </c>
      <c r="F10" s="12">
        <f t="shared" si="1"/>
        <v>16</v>
      </c>
      <c r="G10" s="12" t="e">
        <f t="shared" si="2"/>
        <v>#DIV/0!</v>
      </c>
    </row>
    <row r="11" spans="1:18">
      <c r="A11" s="18" t="s">
        <v>2</v>
      </c>
      <c r="B11" s="12">
        <v>32</v>
      </c>
      <c r="C11" s="12">
        <v>64</v>
      </c>
      <c r="D11" s="12" t="e">
        <f t="shared" si="0"/>
        <v>#DIV/0!</v>
      </c>
      <c r="E11" s="12">
        <f t="shared" si="1"/>
        <v>16</v>
      </c>
      <c r="F11" s="12">
        <f t="shared" si="1"/>
        <v>32</v>
      </c>
      <c r="G11" s="12" t="e">
        <f t="shared" si="2"/>
        <v>#DIV/0!</v>
      </c>
    </row>
    <row r="12" spans="1:18">
      <c r="A12" s="18" t="s">
        <v>3</v>
      </c>
      <c r="B12" s="12">
        <v>32</v>
      </c>
      <c r="C12" s="12">
        <v>32</v>
      </c>
      <c r="D12" s="12" t="e">
        <f t="shared" si="0"/>
        <v>#DIV/0!</v>
      </c>
      <c r="E12" s="12">
        <f t="shared" si="1"/>
        <v>16</v>
      </c>
      <c r="F12" s="12">
        <f t="shared" si="1"/>
        <v>16</v>
      </c>
      <c r="G12" s="12" t="e">
        <f t="shared" si="2"/>
        <v>#DIV/0!</v>
      </c>
    </row>
    <row r="13" spans="1:18">
      <c r="A13" s="18" t="s">
        <v>4</v>
      </c>
      <c r="B13" s="12">
        <v>32</v>
      </c>
      <c r="C13" s="12">
        <v>16</v>
      </c>
      <c r="D13" s="12" t="e">
        <f t="shared" si="0"/>
        <v>#DIV/0!</v>
      </c>
      <c r="E13" s="12">
        <f t="shared" si="1"/>
        <v>16</v>
      </c>
      <c r="F13" s="12">
        <f t="shared" si="1"/>
        <v>8</v>
      </c>
      <c r="G13" s="12" t="e">
        <f t="shared" si="2"/>
        <v>#DIV/0!</v>
      </c>
    </row>
    <row r="14" spans="1:18">
      <c r="A14" s="18" t="s">
        <v>5</v>
      </c>
      <c r="B14" s="12">
        <v>16</v>
      </c>
      <c r="C14" s="12">
        <v>32</v>
      </c>
      <c r="D14" s="12" t="e">
        <f t="shared" si="0"/>
        <v>#DIV/0!</v>
      </c>
      <c r="E14" s="12">
        <f t="shared" si="1"/>
        <v>8</v>
      </c>
      <c r="F14" s="12">
        <f t="shared" si="1"/>
        <v>16</v>
      </c>
      <c r="G14" s="12" t="e">
        <f t="shared" si="2"/>
        <v>#DIV/0!</v>
      </c>
    </row>
    <row r="15" spans="1:18">
      <c r="A15" s="18" t="s">
        <v>6</v>
      </c>
      <c r="B15" s="12">
        <v>16</v>
      </c>
      <c r="C15" s="12">
        <v>16</v>
      </c>
      <c r="D15" s="12" t="e">
        <f t="shared" si="0"/>
        <v>#DIV/0!</v>
      </c>
      <c r="E15" s="12">
        <f t="shared" si="1"/>
        <v>8</v>
      </c>
      <c r="F15" s="12">
        <f t="shared" si="1"/>
        <v>8</v>
      </c>
      <c r="G15" s="12" t="e">
        <f t="shared" si="2"/>
        <v>#DIV/0!</v>
      </c>
    </row>
    <row r="16" spans="1:18">
      <c r="A16" s="18" t="s">
        <v>7</v>
      </c>
      <c r="B16" s="12">
        <v>16</v>
      </c>
      <c r="C16" s="12">
        <v>8</v>
      </c>
      <c r="D16" s="12" t="e">
        <f t="shared" si="0"/>
        <v>#DIV/0!</v>
      </c>
      <c r="E16" s="12">
        <f t="shared" si="1"/>
        <v>8</v>
      </c>
      <c r="F16" s="12">
        <f t="shared" si="1"/>
        <v>4</v>
      </c>
      <c r="G16" s="12" t="e">
        <f t="shared" si="2"/>
        <v>#DIV/0!</v>
      </c>
    </row>
    <row r="17" spans="1:13">
      <c r="A17" s="18" t="s">
        <v>8</v>
      </c>
      <c r="B17" s="12">
        <v>8</v>
      </c>
      <c r="C17" s="12">
        <v>16</v>
      </c>
      <c r="D17" s="12" t="e">
        <f t="shared" si="0"/>
        <v>#DIV/0!</v>
      </c>
      <c r="E17" s="12">
        <f t="shared" si="1"/>
        <v>4</v>
      </c>
      <c r="F17" s="12">
        <f t="shared" si="1"/>
        <v>8</v>
      </c>
      <c r="G17" s="12" t="e">
        <f t="shared" si="2"/>
        <v>#DIV/0!</v>
      </c>
    </row>
    <row r="18" spans="1:13">
      <c r="A18" s="18" t="s">
        <v>9</v>
      </c>
      <c r="B18" s="12">
        <v>8</v>
      </c>
      <c r="C18" s="12">
        <v>8</v>
      </c>
      <c r="D18" s="12" t="e">
        <f t="shared" si="0"/>
        <v>#DIV/0!</v>
      </c>
      <c r="E18" s="12">
        <f t="shared" si="1"/>
        <v>4</v>
      </c>
      <c r="F18" s="12">
        <f t="shared" si="1"/>
        <v>4</v>
      </c>
      <c r="G18" s="12" t="e">
        <f t="shared" si="2"/>
        <v>#DIV/0!</v>
      </c>
    </row>
    <row r="19" spans="1:13">
      <c r="A19" s="18" t="s">
        <v>10</v>
      </c>
      <c r="B19" s="12">
        <v>8</v>
      </c>
      <c r="C19" s="12">
        <v>4</v>
      </c>
      <c r="D19" s="66" t="e">
        <f t="shared" si="0"/>
        <v>#DIV/0!</v>
      </c>
      <c r="E19" s="12">
        <f t="shared" si="1"/>
        <v>4</v>
      </c>
      <c r="F19" s="12">
        <f t="shared" si="1"/>
        <v>2</v>
      </c>
      <c r="G19" s="66" t="e">
        <f t="shared" si="2"/>
        <v>#DIV/0!</v>
      </c>
    </row>
    <row r="20" spans="1:13">
      <c r="A20" s="18" t="s">
        <v>11</v>
      </c>
      <c r="B20" s="12">
        <v>4</v>
      </c>
      <c r="C20" s="12">
        <v>8</v>
      </c>
      <c r="D20" s="66" t="e">
        <f t="shared" si="0"/>
        <v>#DIV/0!</v>
      </c>
      <c r="E20" s="12">
        <f t="shared" si="1"/>
        <v>2</v>
      </c>
      <c r="F20" s="12">
        <f t="shared" si="1"/>
        <v>4</v>
      </c>
      <c r="G20" s="66" t="e">
        <f t="shared" si="2"/>
        <v>#DIV/0!</v>
      </c>
    </row>
    <row r="21" spans="1:13" ht="15.75">
      <c r="A21" s="7"/>
      <c r="B21" s="8"/>
      <c r="C21" s="6"/>
      <c r="D21" s="6"/>
      <c r="E21" s="6"/>
      <c r="F21" s="6"/>
      <c r="G21" s="6"/>
    </row>
    <row r="22" spans="1:13" ht="15.75">
      <c r="A22" s="9" t="s">
        <v>48</v>
      </c>
      <c r="B22" s="81" t="s">
        <v>68</v>
      </c>
      <c r="C22" s="81"/>
      <c r="D22" s="81"/>
      <c r="E22" s="81"/>
      <c r="F22" s="81"/>
      <c r="G22" s="81"/>
      <c r="H22" s="81"/>
      <c r="I22" s="81" t="s">
        <v>57</v>
      </c>
      <c r="J22" s="81"/>
      <c r="K22" s="81"/>
      <c r="L22" s="10"/>
      <c r="M22" s="10"/>
    </row>
    <row r="23" spans="1:13">
      <c r="A23" s="10"/>
      <c r="B23" s="11" t="s">
        <v>16</v>
      </c>
      <c r="C23" s="69"/>
      <c r="D23" s="69"/>
      <c r="E23" s="69"/>
      <c r="F23" s="11" t="s">
        <v>17</v>
      </c>
      <c r="G23" s="11" t="s">
        <v>34</v>
      </c>
      <c r="H23" s="11"/>
      <c r="I23" s="11" t="s">
        <v>17</v>
      </c>
      <c r="J23" s="11" t="s">
        <v>34</v>
      </c>
      <c r="K23" s="11"/>
      <c r="L23" s="34" t="s">
        <v>12</v>
      </c>
      <c r="M23" s="11"/>
    </row>
    <row r="24" spans="1:13">
      <c r="A24" s="23" t="s">
        <v>24</v>
      </c>
      <c r="B24" s="34" t="s">
        <v>32</v>
      </c>
      <c r="C24" s="70"/>
      <c r="D24" s="70"/>
      <c r="E24" s="70"/>
      <c r="F24" s="34" t="s">
        <v>32</v>
      </c>
      <c r="G24" s="34" t="s">
        <v>35</v>
      </c>
      <c r="H24" s="34" t="s">
        <v>36</v>
      </c>
      <c r="I24" s="34" t="s">
        <v>32</v>
      </c>
      <c r="J24" s="34" t="s">
        <v>35</v>
      </c>
      <c r="K24" s="34" t="s">
        <v>36</v>
      </c>
      <c r="L24" s="14" t="s">
        <v>121</v>
      </c>
      <c r="M24" s="14" t="s">
        <v>36</v>
      </c>
    </row>
    <row r="25" spans="1:13">
      <c r="A25" s="18" t="s">
        <v>0</v>
      </c>
      <c r="B25" s="12">
        <v>1</v>
      </c>
      <c r="C25" s="70"/>
      <c r="D25" s="70"/>
      <c r="E25" s="70"/>
      <c r="F25" s="13" t="e">
        <f t="shared" ref="F25:F34" si="3">1*D9</f>
        <v>#DIV/0!</v>
      </c>
      <c r="G25" s="12" t="e">
        <f t="shared" ref="G25:G34" si="4">$F$4*$D$4*$D$5*D9</f>
        <v>#DIV/0!</v>
      </c>
      <c r="H25" s="12" t="e">
        <f t="shared" ref="H25:H34" si="5">$F$5*$D$4*$D$5*D9</f>
        <v>#DIV/0!</v>
      </c>
      <c r="I25" s="13" t="e">
        <f t="shared" ref="I25:I34" si="6">1*G9</f>
        <v>#DIV/0!</v>
      </c>
      <c r="J25" s="12" t="e">
        <f t="shared" ref="J25:J34" si="7">$M$4*$K$4*$K$5*G9</f>
        <v>#DIV/0!</v>
      </c>
      <c r="K25" s="12" t="e">
        <f t="shared" ref="K25:K34" si="8">$M$5*$K$4*$K$5*G9</f>
        <v>#DIV/0!</v>
      </c>
      <c r="L25" s="24" t="e">
        <f>SUM(B25:G25)+2*SUM(I25:J25)</f>
        <v>#DIV/0!</v>
      </c>
      <c r="M25" s="24" t="e">
        <f>SUM(H25,2*K25)</f>
        <v>#DIV/0!</v>
      </c>
    </row>
    <row r="26" spans="1:13">
      <c r="A26" s="18" t="s">
        <v>1</v>
      </c>
      <c r="B26" s="12">
        <v>1</v>
      </c>
      <c r="C26" s="70"/>
      <c r="D26" s="70"/>
      <c r="E26" s="70"/>
      <c r="F26" s="13" t="e">
        <f t="shared" si="3"/>
        <v>#DIV/0!</v>
      </c>
      <c r="G26" s="12" t="e">
        <f t="shared" si="4"/>
        <v>#DIV/0!</v>
      </c>
      <c r="H26" s="12" t="e">
        <f t="shared" si="5"/>
        <v>#DIV/0!</v>
      </c>
      <c r="I26" s="13" t="e">
        <f t="shared" si="6"/>
        <v>#DIV/0!</v>
      </c>
      <c r="J26" s="12" t="e">
        <f t="shared" si="7"/>
        <v>#DIV/0!</v>
      </c>
      <c r="K26" s="12" t="e">
        <f t="shared" si="8"/>
        <v>#DIV/0!</v>
      </c>
      <c r="L26" s="24" t="e">
        <f t="shared" ref="L26:L34" si="9">SUM(B26:G26)+2*SUM(I26:J26)</f>
        <v>#DIV/0!</v>
      </c>
      <c r="M26" s="24" t="e">
        <f t="shared" ref="M26:M34" si="10">SUM(H26,2*K26)</f>
        <v>#DIV/0!</v>
      </c>
    </row>
    <row r="27" spans="1:13">
      <c r="A27" s="18" t="s">
        <v>2</v>
      </c>
      <c r="B27" s="12">
        <v>1</v>
      </c>
      <c r="C27" s="70"/>
      <c r="D27" s="70"/>
      <c r="E27" s="70"/>
      <c r="F27" s="13" t="e">
        <f t="shared" si="3"/>
        <v>#DIV/0!</v>
      </c>
      <c r="G27" s="12" t="e">
        <f t="shared" si="4"/>
        <v>#DIV/0!</v>
      </c>
      <c r="H27" s="12" t="e">
        <f t="shared" si="5"/>
        <v>#DIV/0!</v>
      </c>
      <c r="I27" s="13" t="e">
        <f t="shared" si="6"/>
        <v>#DIV/0!</v>
      </c>
      <c r="J27" s="12" t="e">
        <f t="shared" si="7"/>
        <v>#DIV/0!</v>
      </c>
      <c r="K27" s="12" t="e">
        <f t="shared" si="8"/>
        <v>#DIV/0!</v>
      </c>
      <c r="L27" s="24" t="e">
        <f t="shared" si="9"/>
        <v>#DIV/0!</v>
      </c>
      <c r="M27" s="24" t="e">
        <f t="shared" si="10"/>
        <v>#DIV/0!</v>
      </c>
    </row>
    <row r="28" spans="1:13">
      <c r="A28" s="18" t="s">
        <v>3</v>
      </c>
      <c r="B28" s="12">
        <v>1</v>
      </c>
      <c r="C28" s="70"/>
      <c r="D28" s="70"/>
      <c r="E28" s="70"/>
      <c r="F28" s="13" t="e">
        <f t="shared" si="3"/>
        <v>#DIV/0!</v>
      </c>
      <c r="G28" s="12" t="e">
        <f t="shared" si="4"/>
        <v>#DIV/0!</v>
      </c>
      <c r="H28" s="12" t="e">
        <f t="shared" si="5"/>
        <v>#DIV/0!</v>
      </c>
      <c r="I28" s="13" t="e">
        <f t="shared" si="6"/>
        <v>#DIV/0!</v>
      </c>
      <c r="J28" s="12" t="e">
        <f t="shared" si="7"/>
        <v>#DIV/0!</v>
      </c>
      <c r="K28" s="12" t="e">
        <f t="shared" si="8"/>
        <v>#DIV/0!</v>
      </c>
      <c r="L28" s="24" t="e">
        <f t="shared" si="9"/>
        <v>#DIV/0!</v>
      </c>
      <c r="M28" s="24" t="e">
        <f t="shared" si="10"/>
        <v>#DIV/0!</v>
      </c>
    </row>
    <row r="29" spans="1:13">
      <c r="A29" s="18" t="s">
        <v>4</v>
      </c>
      <c r="B29" s="12">
        <v>1</v>
      </c>
      <c r="C29" s="70"/>
      <c r="D29" s="70"/>
      <c r="E29" s="70"/>
      <c r="F29" s="13" t="e">
        <f t="shared" si="3"/>
        <v>#DIV/0!</v>
      </c>
      <c r="G29" s="12" t="e">
        <f t="shared" si="4"/>
        <v>#DIV/0!</v>
      </c>
      <c r="H29" s="12" t="e">
        <f t="shared" si="5"/>
        <v>#DIV/0!</v>
      </c>
      <c r="I29" s="13" t="e">
        <f t="shared" si="6"/>
        <v>#DIV/0!</v>
      </c>
      <c r="J29" s="12" t="e">
        <f t="shared" si="7"/>
        <v>#DIV/0!</v>
      </c>
      <c r="K29" s="12" t="e">
        <f t="shared" si="8"/>
        <v>#DIV/0!</v>
      </c>
      <c r="L29" s="24" t="e">
        <f t="shared" si="9"/>
        <v>#DIV/0!</v>
      </c>
      <c r="M29" s="24" t="e">
        <f t="shared" si="10"/>
        <v>#DIV/0!</v>
      </c>
    </row>
    <row r="30" spans="1:13">
      <c r="A30" s="18" t="s">
        <v>5</v>
      </c>
      <c r="B30" s="12">
        <v>1</v>
      </c>
      <c r="C30" s="70"/>
      <c r="D30" s="70"/>
      <c r="E30" s="70"/>
      <c r="F30" s="13" t="e">
        <f t="shared" si="3"/>
        <v>#DIV/0!</v>
      </c>
      <c r="G30" s="12" t="e">
        <f t="shared" si="4"/>
        <v>#DIV/0!</v>
      </c>
      <c r="H30" s="12" t="e">
        <f t="shared" si="5"/>
        <v>#DIV/0!</v>
      </c>
      <c r="I30" s="13" t="e">
        <f t="shared" si="6"/>
        <v>#DIV/0!</v>
      </c>
      <c r="J30" s="12" t="e">
        <f t="shared" si="7"/>
        <v>#DIV/0!</v>
      </c>
      <c r="K30" s="12" t="e">
        <f t="shared" si="8"/>
        <v>#DIV/0!</v>
      </c>
      <c r="L30" s="24" t="e">
        <f t="shared" si="9"/>
        <v>#DIV/0!</v>
      </c>
      <c r="M30" s="24" t="e">
        <f t="shared" si="10"/>
        <v>#DIV/0!</v>
      </c>
    </row>
    <row r="31" spans="1:13">
      <c r="A31" s="18" t="s">
        <v>6</v>
      </c>
      <c r="B31" s="12">
        <v>1</v>
      </c>
      <c r="C31" s="70"/>
      <c r="D31" s="70"/>
      <c r="E31" s="70"/>
      <c r="F31" s="13" t="e">
        <f t="shared" si="3"/>
        <v>#DIV/0!</v>
      </c>
      <c r="G31" s="12" t="e">
        <f t="shared" si="4"/>
        <v>#DIV/0!</v>
      </c>
      <c r="H31" s="12" t="e">
        <f t="shared" si="5"/>
        <v>#DIV/0!</v>
      </c>
      <c r="I31" s="13" t="e">
        <f t="shared" si="6"/>
        <v>#DIV/0!</v>
      </c>
      <c r="J31" s="12" t="e">
        <f t="shared" si="7"/>
        <v>#DIV/0!</v>
      </c>
      <c r="K31" s="12" t="e">
        <f t="shared" si="8"/>
        <v>#DIV/0!</v>
      </c>
      <c r="L31" s="24" t="e">
        <f t="shared" si="9"/>
        <v>#DIV/0!</v>
      </c>
      <c r="M31" s="24" t="e">
        <f t="shared" si="10"/>
        <v>#DIV/0!</v>
      </c>
    </row>
    <row r="32" spans="1:13">
      <c r="A32" s="18" t="s">
        <v>7</v>
      </c>
      <c r="B32" s="12">
        <v>1</v>
      </c>
      <c r="C32" s="70"/>
      <c r="D32" s="70"/>
      <c r="E32" s="70"/>
      <c r="F32" s="13" t="e">
        <f t="shared" si="3"/>
        <v>#DIV/0!</v>
      </c>
      <c r="G32" s="12" t="e">
        <f t="shared" si="4"/>
        <v>#DIV/0!</v>
      </c>
      <c r="H32" s="12" t="e">
        <f t="shared" si="5"/>
        <v>#DIV/0!</v>
      </c>
      <c r="I32" s="13" t="e">
        <f t="shared" si="6"/>
        <v>#DIV/0!</v>
      </c>
      <c r="J32" s="12" t="e">
        <f t="shared" si="7"/>
        <v>#DIV/0!</v>
      </c>
      <c r="K32" s="12" t="e">
        <f t="shared" si="8"/>
        <v>#DIV/0!</v>
      </c>
      <c r="L32" s="24" t="e">
        <f t="shared" si="9"/>
        <v>#DIV/0!</v>
      </c>
      <c r="M32" s="24" t="e">
        <f t="shared" si="10"/>
        <v>#DIV/0!</v>
      </c>
    </row>
    <row r="33" spans="1:13">
      <c r="A33" s="18" t="s">
        <v>8</v>
      </c>
      <c r="B33" s="12">
        <v>1</v>
      </c>
      <c r="C33" s="70"/>
      <c r="D33" s="70"/>
      <c r="E33" s="70"/>
      <c r="F33" s="13" t="e">
        <f t="shared" si="3"/>
        <v>#DIV/0!</v>
      </c>
      <c r="G33" s="12" t="e">
        <f t="shared" si="4"/>
        <v>#DIV/0!</v>
      </c>
      <c r="H33" s="12" t="e">
        <f t="shared" si="5"/>
        <v>#DIV/0!</v>
      </c>
      <c r="I33" s="13" t="e">
        <f t="shared" si="6"/>
        <v>#DIV/0!</v>
      </c>
      <c r="J33" s="12" t="e">
        <f t="shared" si="7"/>
        <v>#DIV/0!</v>
      </c>
      <c r="K33" s="12" t="e">
        <f t="shared" si="8"/>
        <v>#DIV/0!</v>
      </c>
      <c r="L33" s="24" t="e">
        <f t="shared" si="9"/>
        <v>#DIV/0!</v>
      </c>
      <c r="M33" s="24" t="e">
        <f t="shared" si="10"/>
        <v>#DIV/0!</v>
      </c>
    </row>
    <row r="34" spans="1:13">
      <c r="A34" s="18" t="s">
        <v>9</v>
      </c>
      <c r="B34" s="12">
        <v>1</v>
      </c>
      <c r="C34" s="70"/>
      <c r="D34" s="70"/>
      <c r="E34" s="70"/>
      <c r="F34" s="13" t="e">
        <f t="shared" si="3"/>
        <v>#DIV/0!</v>
      </c>
      <c r="G34" s="12" t="e">
        <f t="shared" si="4"/>
        <v>#DIV/0!</v>
      </c>
      <c r="H34" s="12" t="e">
        <f t="shared" si="5"/>
        <v>#DIV/0!</v>
      </c>
      <c r="I34" s="13" t="e">
        <f t="shared" si="6"/>
        <v>#DIV/0!</v>
      </c>
      <c r="J34" s="12" t="e">
        <f t="shared" si="7"/>
        <v>#DIV/0!</v>
      </c>
      <c r="K34" s="12" t="e">
        <f t="shared" si="8"/>
        <v>#DIV/0!</v>
      </c>
      <c r="L34" s="24" t="e">
        <f t="shared" si="9"/>
        <v>#DIV/0!</v>
      </c>
      <c r="M34" s="24" t="e">
        <f t="shared" si="10"/>
        <v>#DIV/0!</v>
      </c>
    </row>
    <row r="35" spans="1:13">
      <c r="A35" s="18" t="s">
        <v>10</v>
      </c>
      <c r="B35" s="66">
        <v>1</v>
      </c>
      <c r="C35" s="70"/>
      <c r="D35" s="70"/>
      <c r="E35" s="70"/>
      <c r="F35" s="13" t="e">
        <f t="shared" ref="F35:F36" si="11">1*D19</f>
        <v>#DIV/0!</v>
      </c>
      <c r="G35" s="66" t="e">
        <f t="shared" ref="G35:G36" si="12">$F$4*$D$4*$D$5*D19</f>
        <v>#DIV/0!</v>
      </c>
      <c r="H35" s="66" t="e">
        <f t="shared" ref="H35:H36" si="13">$F$5*$D$4*$D$5*D19</f>
        <v>#DIV/0!</v>
      </c>
      <c r="I35" s="13" t="e">
        <f t="shared" ref="I35:I36" si="14">1*G19</f>
        <v>#DIV/0!</v>
      </c>
      <c r="J35" s="66" t="e">
        <f t="shared" ref="J35:J36" si="15">$M$4*$K$4*$K$5*G19</f>
        <v>#DIV/0!</v>
      </c>
      <c r="K35" s="66" t="e">
        <f t="shared" ref="K35:K36" si="16">$M$5*$K$4*$K$5*G19</f>
        <v>#DIV/0!</v>
      </c>
      <c r="L35" s="24" t="e">
        <f t="shared" ref="L35:L36" si="17">SUM(B35:G35)+2*SUM(I35:J35)</f>
        <v>#DIV/0!</v>
      </c>
      <c r="M35" s="24" t="e">
        <f t="shared" ref="M35:M36" si="18">SUM(H35,2*K35)</f>
        <v>#DIV/0!</v>
      </c>
    </row>
    <row r="36" spans="1:13">
      <c r="A36" s="18" t="s">
        <v>11</v>
      </c>
      <c r="B36" s="66">
        <v>1</v>
      </c>
      <c r="C36" s="70"/>
      <c r="D36" s="70"/>
      <c r="E36" s="70"/>
      <c r="F36" s="13" t="e">
        <f t="shared" si="11"/>
        <v>#DIV/0!</v>
      </c>
      <c r="G36" s="66" t="e">
        <f t="shared" si="12"/>
        <v>#DIV/0!</v>
      </c>
      <c r="H36" s="66" t="e">
        <f t="shared" si="13"/>
        <v>#DIV/0!</v>
      </c>
      <c r="I36" s="13" t="e">
        <f t="shared" si="14"/>
        <v>#DIV/0!</v>
      </c>
      <c r="J36" s="66" t="e">
        <f t="shared" si="15"/>
        <v>#DIV/0!</v>
      </c>
      <c r="K36" s="66" t="e">
        <f t="shared" si="16"/>
        <v>#DIV/0!</v>
      </c>
      <c r="L36" s="24" t="e">
        <f t="shared" si="17"/>
        <v>#DIV/0!</v>
      </c>
      <c r="M36" s="24" t="e">
        <f t="shared" si="18"/>
        <v>#DIV/0!</v>
      </c>
    </row>
    <row r="38" spans="1:13" ht="15.75">
      <c r="A38" s="9" t="s">
        <v>41</v>
      </c>
      <c r="B38" s="81" t="s">
        <v>67</v>
      </c>
      <c r="C38" s="81"/>
      <c r="D38" s="81"/>
      <c r="E38" s="81"/>
      <c r="F38" s="81"/>
      <c r="G38" s="10"/>
    </row>
    <row r="39" spans="1:13">
      <c r="A39" s="23" t="s">
        <v>24</v>
      </c>
      <c r="B39" s="11" t="s">
        <v>21</v>
      </c>
      <c r="C39" s="69"/>
      <c r="D39" s="69"/>
      <c r="E39" s="11" t="s">
        <v>19</v>
      </c>
      <c r="F39" s="11" t="s">
        <v>23</v>
      </c>
      <c r="G39" s="14" t="s">
        <v>12</v>
      </c>
    </row>
    <row r="40" spans="1:13">
      <c r="A40" s="18" t="s">
        <v>0</v>
      </c>
      <c r="B40" s="12">
        <f t="shared" ref="B40:B51" si="19">B9*C9*$P$5</f>
        <v>32768</v>
      </c>
      <c r="C40" s="70"/>
      <c r="D40" s="70"/>
      <c r="E40" s="13">
        <f>($B$4+$D$4+$B$5)*$D$5*$R$4</f>
        <v>0</v>
      </c>
      <c r="F40" s="12">
        <f t="shared" ref="F40:F51" si="20">B9*C9*$R$4</f>
        <v>32768</v>
      </c>
      <c r="G40" s="24">
        <f>SUM(B40:F40)</f>
        <v>65536</v>
      </c>
    </row>
    <row r="41" spans="1:13">
      <c r="A41" s="18" t="s">
        <v>1</v>
      </c>
      <c r="B41" s="12">
        <f t="shared" si="19"/>
        <v>16384</v>
      </c>
      <c r="C41" s="70"/>
      <c r="D41" s="70"/>
      <c r="E41" s="13">
        <f t="shared" ref="E41:E51" si="21">($B$4+$D$4+$B$5)*$D$5*$R$4</f>
        <v>0</v>
      </c>
      <c r="F41" s="12">
        <f t="shared" si="20"/>
        <v>16384</v>
      </c>
      <c r="G41" s="24">
        <f t="shared" ref="G41:G51" si="22">SUM(B41:F41)</f>
        <v>32768</v>
      </c>
    </row>
    <row r="42" spans="1:13">
      <c r="A42" s="18" t="s">
        <v>2</v>
      </c>
      <c r="B42" s="12">
        <f t="shared" si="19"/>
        <v>16384</v>
      </c>
      <c r="C42" s="70"/>
      <c r="D42" s="70"/>
      <c r="E42" s="13">
        <f t="shared" si="21"/>
        <v>0</v>
      </c>
      <c r="F42" s="12">
        <f t="shared" si="20"/>
        <v>16384</v>
      </c>
      <c r="G42" s="24">
        <f t="shared" si="22"/>
        <v>32768</v>
      </c>
    </row>
    <row r="43" spans="1:13">
      <c r="A43" s="18" t="s">
        <v>3</v>
      </c>
      <c r="B43" s="12">
        <f t="shared" si="19"/>
        <v>8192</v>
      </c>
      <c r="C43" s="70"/>
      <c r="D43" s="70"/>
      <c r="E43" s="13">
        <f t="shared" si="21"/>
        <v>0</v>
      </c>
      <c r="F43" s="12">
        <f t="shared" si="20"/>
        <v>8192</v>
      </c>
      <c r="G43" s="24">
        <f t="shared" si="22"/>
        <v>16384</v>
      </c>
    </row>
    <row r="44" spans="1:13">
      <c r="A44" s="18" t="s">
        <v>4</v>
      </c>
      <c r="B44" s="12">
        <f t="shared" si="19"/>
        <v>4096</v>
      </c>
      <c r="C44" s="70"/>
      <c r="D44" s="70"/>
      <c r="E44" s="13">
        <f t="shared" si="21"/>
        <v>0</v>
      </c>
      <c r="F44" s="12">
        <f t="shared" si="20"/>
        <v>4096</v>
      </c>
      <c r="G44" s="24">
        <f t="shared" si="22"/>
        <v>8192</v>
      </c>
    </row>
    <row r="45" spans="1:13">
      <c r="A45" s="18" t="s">
        <v>5</v>
      </c>
      <c r="B45" s="12">
        <f t="shared" si="19"/>
        <v>4096</v>
      </c>
      <c r="C45" s="70"/>
      <c r="D45" s="70"/>
      <c r="E45" s="13">
        <f t="shared" si="21"/>
        <v>0</v>
      </c>
      <c r="F45" s="12">
        <f t="shared" si="20"/>
        <v>4096</v>
      </c>
      <c r="G45" s="24">
        <f t="shared" si="22"/>
        <v>8192</v>
      </c>
    </row>
    <row r="46" spans="1:13">
      <c r="A46" s="18" t="s">
        <v>6</v>
      </c>
      <c r="B46" s="12">
        <f t="shared" si="19"/>
        <v>2048</v>
      </c>
      <c r="C46" s="70"/>
      <c r="D46" s="70"/>
      <c r="E46" s="13">
        <f t="shared" si="21"/>
        <v>0</v>
      </c>
      <c r="F46" s="12">
        <f t="shared" si="20"/>
        <v>2048</v>
      </c>
      <c r="G46" s="24">
        <f t="shared" si="22"/>
        <v>4096</v>
      </c>
    </row>
    <row r="47" spans="1:13">
      <c r="A47" s="18" t="s">
        <v>7</v>
      </c>
      <c r="B47" s="12">
        <f t="shared" si="19"/>
        <v>1024</v>
      </c>
      <c r="C47" s="70"/>
      <c r="D47" s="70"/>
      <c r="E47" s="13">
        <f t="shared" si="21"/>
        <v>0</v>
      </c>
      <c r="F47" s="12">
        <f t="shared" si="20"/>
        <v>1024</v>
      </c>
      <c r="G47" s="24">
        <f t="shared" si="22"/>
        <v>2048</v>
      </c>
    </row>
    <row r="48" spans="1:13">
      <c r="A48" s="18" t="s">
        <v>8</v>
      </c>
      <c r="B48" s="12">
        <f t="shared" si="19"/>
        <v>1024</v>
      </c>
      <c r="C48" s="70"/>
      <c r="D48" s="70"/>
      <c r="E48" s="13">
        <f t="shared" si="21"/>
        <v>0</v>
      </c>
      <c r="F48" s="12">
        <f t="shared" si="20"/>
        <v>1024</v>
      </c>
      <c r="G48" s="24">
        <f t="shared" si="22"/>
        <v>2048</v>
      </c>
    </row>
    <row r="49" spans="1:7">
      <c r="A49" s="18" t="s">
        <v>9</v>
      </c>
      <c r="B49" s="12">
        <f t="shared" si="19"/>
        <v>512</v>
      </c>
      <c r="C49" s="70"/>
      <c r="D49" s="70"/>
      <c r="E49" s="13">
        <f t="shared" si="21"/>
        <v>0</v>
      </c>
      <c r="F49" s="12">
        <f t="shared" si="20"/>
        <v>512</v>
      </c>
      <c r="G49" s="24">
        <f t="shared" si="22"/>
        <v>1024</v>
      </c>
    </row>
    <row r="50" spans="1:7">
      <c r="A50" s="18" t="s">
        <v>10</v>
      </c>
      <c r="B50" s="66">
        <f t="shared" si="19"/>
        <v>256</v>
      </c>
      <c r="C50" s="70"/>
      <c r="D50" s="70"/>
      <c r="E50" s="13">
        <f t="shared" si="21"/>
        <v>0</v>
      </c>
      <c r="F50" s="66">
        <f t="shared" si="20"/>
        <v>256</v>
      </c>
      <c r="G50" s="24">
        <f t="shared" si="22"/>
        <v>512</v>
      </c>
    </row>
    <row r="51" spans="1:7">
      <c r="A51" s="18" t="s">
        <v>11</v>
      </c>
      <c r="B51" s="66">
        <f t="shared" si="19"/>
        <v>256</v>
      </c>
      <c r="C51" s="70"/>
      <c r="D51" s="70"/>
      <c r="E51" s="13">
        <f t="shared" si="21"/>
        <v>0</v>
      </c>
      <c r="F51" s="66">
        <f t="shared" si="20"/>
        <v>256</v>
      </c>
      <c r="G51" s="24">
        <f t="shared" si="22"/>
        <v>512</v>
      </c>
    </row>
    <row r="53" spans="1:7" ht="15.75">
      <c r="A53" s="9" t="s">
        <v>42</v>
      </c>
      <c r="B53" s="81" t="s">
        <v>56</v>
      </c>
      <c r="C53" s="81"/>
      <c r="D53" s="81"/>
      <c r="E53" s="81" t="s">
        <v>64</v>
      </c>
      <c r="F53" s="81"/>
      <c r="G53" s="10"/>
    </row>
    <row r="54" spans="1:7">
      <c r="A54" s="23" t="s">
        <v>24</v>
      </c>
      <c r="B54" s="11" t="s">
        <v>20</v>
      </c>
      <c r="C54" s="11" t="s">
        <v>43</v>
      </c>
      <c r="D54" s="11" t="s">
        <v>23</v>
      </c>
      <c r="E54" s="11" t="s">
        <v>43</v>
      </c>
      <c r="F54" s="11" t="s">
        <v>23</v>
      </c>
      <c r="G54" s="14" t="s">
        <v>12</v>
      </c>
    </row>
    <row r="55" spans="1:7">
      <c r="A55" s="18" t="s">
        <v>0</v>
      </c>
      <c r="B55" s="13">
        <f t="shared" ref="B55:B66" si="23">B9*C9*$R$4</f>
        <v>32768</v>
      </c>
      <c r="C55" s="13" t="e">
        <f t="shared" ref="C55:C66" si="24">($B$4+$D$4+$B$5)*$D$5*$R$4*D9</f>
        <v>#DIV/0!</v>
      </c>
      <c r="D55" s="13">
        <f t="shared" ref="D55:D66" si="25">B9*C9*$R$4</f>
        <v>32768</v>
      </c>
      <c r="E55" s="13" t="e">
        <f t="shared" ref="E55:E66" si="26">($I$4+$K$4+$I$5)*$K$5*$R$4*G9</f>
        <v>#DIV/0!</v>
      </c>
      <c r="F55" s="13">
        <f t="shared" ref="F55:F66" si="27">E9*F9*$R$4</f>
        <v>8192</v>
      </c>
      <c r="G55" s="24" t="e">
        <f>SUM(B55:D55)+2*SUM(E55:F55)</f>
        <v>#DIV/0!</v>
      </c>
    </row>
    <row r="56" spans="1:7">
      <c r="A56" s="18" t="s">
        <v>1</v>
      </c>
      <c r="B56" s="13">
        <f t="shared" si="23"/>
        <v>16384</v>
      </c>
      <c r="C56" s="13" t="e">
        <f t="shared" si="24"/>
        <v>#DIV/0!</v>
      </c>
      <c r="D56" s="13">
        <f t="shared" si="25"/>
        <v>16384</v>
      </c>
      <c r="E56" s="13" t="e">
        <f t="shared" si="26"/>
        <v>#DIV/0!</v>
      </c>
      <c r="F56" s="13">
        <f t="shared" si="27"/>
        <v>4096</v>
      </c>
      <c r="G56" s="24" t="e">
        <f t="shared" ref="G56:G66" si="28">SUM(B56:D56)+2*SUM(E56:F56)</f>
        <v>#DIV/0!</v>
      </c>
    </row>
    <row r="57" spans="1:7">
      <c r="A57" s="18" t="s">
        <v>2</v>
      </c>
      <c r="B57" s="13">
        <f t="shared" si="23"/>
        <v>16384</v>
      </c>
      <c r="C57" s="13" t="e">
        <f t="shared" si="24"/>
        <v>#DIV/0!</v>
      </c>
      <c r="D57" s="13">
        <f t="shared" si="25"/>
        <v>16384</v>
      </c>
      <c r="E57" s="13" t="e">
        <f t="shared" si="26"/>
        <v>#DIV/0!</v>
      </c>
      <c r="F57" s="13">
        <f t="shared" si="27"/>
        <v>4096</v>
      </c>
      <c r="G57" s="24" t="e">
        <f t="shared" si="28"/>
        <v>#DIV/0!</v>
      </c>
    </row>
    <row r="58" spans="1:7">
      <c r="A58" s="18" t="s">
        <v>3</v>
      </c>
      <c r="B58" s="13">
        <f t="shared" si="23"/>
        <v>8192</v>
      </c>
      <c r="C58" s="13" t="e">
        <f t="shared" si="24"/>
        <v>#DIV/0!</v>
      </c>
      <c r="D58" s="13">
        <f t="shared" si="25"/>
        <v>8192</v>
      </c>
      <c r="E58" s="13" t="e">
        <f t="shared" si="26"/>
        <v>#DIV/0!</v>
      </c>
      <c r="F58" s="13">
        <f t="shared" si="27"/>
        <v>2048</v>
      </c>
      <c r="G58" s="24" t="e">
        <f t="shared" si="28"/>
        <v>#DIV/0!</v>
      </c>
    </row>
    <row r="59" spans="1:7">
      <c r="A59" s="18" t="s">
        <v>4</v>
      </c>
      <c r="B59" s="13">
        <f t="shared" si="23"/>
        <v>4096</v>
      </c>
      <c r="C59" s="13" t="e">
        <f t="shared" si="24"/>
        <v>#DIV/0!</v>
      </c>
      <c r="D59" s="13">
        <f t="shared" si="25"/>
        <v>4096</v>
      </c>
      <c r="E59" s="13" t="e">
        <f t="shared" si="26"/>
        <v>#DIV/0!</v>
      </c>
      <c r="F59" s="13">
        <f t="shared" si="27"/>
        <v>1024</v>
      </c>
      <c r="G59" s="24" t="e">
        <f t="shared" si="28"/>
        <v>#DIV/0!</v>
      </c>
    </row>
    <row r="60" spans="1:7">
      <c r="A60" s="18" t="s">
        <v>5</v>
      </c>
      <c r="B60" s="13">
        <f t="shared" si="23"/>
        <v>4096</v>
      </c>
      <c r="C60" s="13" t="e">
        <f t="shared" si="24"/>
        <v>#DIV/0!</v>
      </c>
      <c r="D60" s="13">
        <f t="shared" si="25"/>
        <v>4096</v>
      </c>
      <c r="E60" s="13" t="e">
        <f t="shared" si="26"/>
        <v>#DIV/0!</v>
      </c>
      <c r="F60" s="13">
        <f t="shared" si="27"/>
        <v>1024</v>
      </c>
      <c r="G60" s="24" t="e">
        <f t="shared" si="28"/>
        <v>#DIV/0!</v>
      </c>
    </row>
    <row r="61" spans="1:7">
      <c r="A61" s="18" t="s">
        <v>6</v>
      </c>
      <c r="B61" s="13">
        <f t="shared" si="23"/>
        <v>2048</v>
      </c>
      <c r="C61" s="13" t="e">
        <f t="shared" si="24"/>
        <v>#DIV/0!</v>
      </c>
      <c r="D61" s="13">
        <f t="shared" si="25"/>
        <v>2048</v>
      </c>
      <c r="E61" s="13" t="e">
        <f t="shared" si="26"/>
        <v>#DIV/0!</v>
      </c>
      <c r="F61" s="13">
        <f t="shared" si="27"/>
        <v>512</v>
      </c>
      <c r="G61" s="24" t="e">
        <f t="shared" si="28"/>
        <v>#DIV/0!</v>
      </c>
    </row>
    <row r="62" spans="1:7">
      <c r="A62" s="18" t="s">
        <v>7</v>
      </c>
      <c r="B62" s="13">
        <f t="shared" si="23"/>
        <v>1024</v>
      </c>
      <c r="C62" s="13" t="e">
        <f t="shared" si="24"/>
        <v>#DIV/0!</v>
      </c>
      <c r="D62" s="13">
        <f t="shared" si="25"/>
        <v>1024</v>
      </c>
      <c r="E62" s="13" t="e">
        <f t="shared" si="26"/>
        <v>#DIV/0!</v>
      </c>
      <c r="F62" s="13">
        <f t="shared" si="27"/>
        <v>256</v>
      </c>
      <c r="G62" s="24" t="e">
        <f t="shared" si="28"/>
        <v>#DIV/0!</v>
      </c>
    </row>
    <row r="63" spans="1:7">
      <c r="A63" s="18" t="s">
        <v>8</v>
      </c>
      <c r="B63" s="13">
        <f t="shared" si="23"/>
        <v>1024</v>
      </c>
      <c r="C63" s="13" t="e">
        <f t="shared" si="24"/>
        <v>#DIV/0!</v>
      </c>
      <c r="D63" s="13">
        <f t="shared" si="25"/>
        <v>1024</v>
      </c>
      <c r="E63" s="13" t="e">
        <f t="shared" si="26"/>
        <v>#DIV/0!</v>
      </c>
      <c r="F63" s="13">
        <f t="shared" si="27"/>
        <v>256</v>
      </c>
      <c r="G63" s="24" t="e">
        <f t="shared" si="28"/>
        <v>#DIV/0!</v>
      </c>
    </row>
    <row r="64" spans="1:7">
      <c r="A64" s="18" t="s">
        <v>9</v>
      </c>
      <c r="B64" s="13">
        <f t="shared" si="23"/>
        <v>512</v>
      </c>
      <c r="C64" s="13" t="e">
        <f t="shared" si="24"/>
        <v>#DIV/0!</v>
      </c>
      <c r="D64" s="13">
        <f t="shared" si="25"/>
        <v>512</v>
      </c>
      <c r="E64" s="13" t="e">
        <f t="shared" si="26"/>
        <v>#DIV/0!</v>
      </c>
      <c r="F64" s="13">
        <f t="shared" si="27"/>
        <v>128</v>
      </c>
      <c r="G64" s="24" t="e">
        <f t="shared" si="28"/>
        <v>#DIV/0!</v>
      </c>
    </row>
    <row r="65" spans="1:7">
      <c r="A65" s="18" t="s">
        <v>10</v>
      </c>
      <c r="B65" s="13">
        <f t="shared" si="23"/>
        <v>256</v>
      </c>
      <c r="C65" s="13" t="e">
        <f t="shared" si="24"/>
        <v>#DIV/0!</v>
      </c>
      <c r="D65" s="13">
        <f t="shared" si="25"/>
        <v>256</v>
      </c>
      <c r="E65" s="13" t="e">
        <f t="shared" si="26"/>
        <v>#DIV/0!</v>
      </c>
      <c r="F65" s="13">
        <f t="shared" si="27"/>
        <v>64</v>
      </c>
      <c r="G65" s="24" t="e">
        <f t="shared" si="28"/>
        <v>#DIV/0!</v>
      </c>
    </row>
    <row r="66" spans="1:7">
      <c r="A66" s="18" t="s">
        <v>11</v>
      </c>
      <c r="B66" s="13">
        <f t="shared" si="23"/>
        <v>256</v>
      </c>
      <c r="C66" s="13" t="e">
        <f t="shared" si="24"/>
        <v>#DIV/0!</v>
      </c>
      <c r="D66" s="13">
        <f t="shared" si="25"/>
        <v>256</v>
      </c>
      <c r="E66" s="13" t="e">
        <f t="shared" si="26"/>
        <v>#DIV/0!</v>
      </c>
      <c r="F66" s="13">
        <f t="shared" si="27"/>
        <v>64</v>
      </c>
      <c r="G66" s="24" t="e">
        <f t="shared" si="28"/>
        <v>#DIV/0!</v>
      </c>
    </row>
    <row r="68" spans="1:7" ht="15.75">
      <c r="A68" s="10" t="s">
        <v>124</v>
      </c>
      <c r="B68" s="81" t="s">
        <v>56</v>
      </c>
      <c r="C68" s="81"/>
      <c r="D68" s="68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65" t="s">
        <v>12</v>
      </c>
    </row>
    <row r="70" spans="1:7">
      <c r="A70" s="18" t="s">
        <v>0</v>
      </c>
      <c r="B70" s="64">
        <f>B25</f>
        <v>1</v>
      </c>
      <c r="C70" s="64" t="e">
        <f>F25</f>
        <v>#DIV/0!</v>
      </c>
      <c r="D70" s="64" t="e">
        <f>I25</f>
        <v>#DIV/0!</v>
      </c>
      <c r="E70" s="24" t="e">
        <f>SUM(B70:C70)+2*SUM(D70)</f>
        <v>#DIV/0!</v>
      </c>
    </row>
    <row r="71" spans="1:7">
      <c r="A71" s="18" t="s">
        <v>1</v>
      </c>
      <c r="B71" s="64">
        <f t="shared" ref="B71:B81" si="29">B26</f>
        <v>1</v>
      </c>
      <c r="C71" s="64" t="e">
        <f t="shared" ref="C71:C81" si="30">F26</f>
        <v>#DIV/0!</v>
      </c>
      <c r="D71" s="64" t="e">
        <f t="shared" ref="D71:D81" si="31">I26</f>
        <v>#DIV/0!</v>
      </c>
      <c r="E71" s="24" t="e">
        <f t="shared" ref="E71:E81" si="32">SUM(B71:C71)+2*SUM(D71)</f>
        <v>#DIV/0!</v>
      </c>
    </row>
    <row r="72" spans="1:7">
      <c r="A72" s="18" t="s">
        <v>2</v>
      </c>
      <c r="B72" s="64">
        <f t="shared" si="29"/>
        <v>1</v>
      </c>
      <c r="C72" s="64" t="e">
        <f t="shared" si="30"/>
        <v>#DIV/0!</v>
      </c>
      <c r="D72" s="64" t="e">
        <f t="shared" si="31"/>
        <v>#DIV/0!</v>
      </c>
      <c r="E72" s="24" t="e">
        <f t="shared" si="32"/>
        <v>#DIV/0!</v>
      </c>
    </row>
    <row r="73" spans="1:7">
      <c r="A73" s="18" t="s">
        <v>3</v>
      </c>
      <c r="B73" s="64">
        <f t="shared" si="29"/>
        <v>1</v>
      </c>
      <c r="C73" s="64" t="e">
        <f t="shared" si="30"/>
        <v>#DIV/0!</v>
      </c>
      <c r="D73" s="64" t="e">
        <f t="shared" si="31"/>
        <v>#DIV/0!</v>
      </c>
      <c r="E73" s="24" t="e">
        <f t="shared" si="32"/>
        <v>#DIV/0!</v>
      </c>
    </row>
    <row r="74" spans="1:7">
      <c r="A74" s="18" t="s">
        <v>4</v>
      </c>
      <c r="B74" s="64">
        <f t="shared" si="29"/>
        <v>1</v>
      </c>
      <c r="C74" s="64" t="e">
        <f t="shared" si="30"/>
        <v>#DIV/0!</v>
      </c>
      <c r="D74" s="64" t="e">
        <f t="shared" si="31"/>
        <v>#DIV/0!</v>
      </c>
      <c r="E74" s="24" t="e">
        <f t="shared" si="32"/>
        <v>#DIV/0!</v>
      </c>
    </row>
    <row r="75" spans="1:7">
      <c r="A75" s="18" t="s">
        <v>5</v>
      </c>
      <c r="B75" s="64">
        <f t="shared" si="29"/>
        <v>1</v>
      </c>
      <c r="C75" s="64" t="e">
        <f t="shared" si="30"/>
        <v>#DIV/0!</v>
      </c>
      <c r="D75" s="64" t="e">
        <f t="shared" si="31"/>
        <v>#DIV/0!</v>
      </c>
      <c r="E75" s="24" t="e">
        <f t="shared" si="32"/>
        <v>#DIV/0!</v>
      </c>
    </row>
    <row r="76" spans="1:7">
      <c r="A76" s="18" t="s">
        <v>6</v>
      </c>
      <c r="B76" s="64">
        <f t="shared" si="29"/>
        <v>1</v>
      </c>
      <c r="C76" s="64" t="e">
        <f t="shared" si="30"/>
        <v>#DIV/0!</v>
      </c>
      <c r="D76" s="64" t="e">
        <f t="shared" si="31"/>
        <v>#DIV/0!</v>
      </c>
      <c r="E76" s="24" t="e">
        <f t="shared" si="32"/>
        <v>#DIV/0!</v>
      </c>
    </row>
    <row r="77" spans="1:7">
      <c r="A77" s="18" t="s">
        <v>7</v>
      </c>
      <c r="B77" s="64">
        <f t="shared" si="29"/>
        <v>1</v>
      </c>
      <c r="C77" s="64" t="e">
        <f t="shared" si="30"/>
        <v>#DIV/0!</v>
      </c>
      <c r="D77" s="64" t="e">
        <f t="shared" si="31"/>
        <v>#DIV/0!</v>
      </c>
      <c r="E77" s="24" t="e">
        <f t="shared" si="32"/>
        <v>#DIV/0!</v>
      </c>
    </row>
    <row r="78" spans="1:7">
      <c r="A78" s="18" t="s">
        <v>8</v>
      </c>
      <c r="B78" s="64">
        <f t="shared" si="29"/>
        <v>1</v>
      </c>
      <c r="C78" s="64" t="e">
        <f t="shared" si="30"/>
        <v>#DIV/0!</v>
      </c>
      <c r="D78" s="64" t="e">
        <f t="shared" si="31"/>
        <v>#DIV/0!</v>
      </c>
      <c r="E78" s="24" t="e">
        <f t="shared" si="32"/>
        <v>#DIV/0!</v>
      </c>
    </row>
    <row r="79" spans="1:7">
      <c r="A79" s="18" t="s">
        <v>9</v>
      </c>
      <c r="B79" s="64">
        <f t="shared" si="29"/>
        <v>1</v>
      </c>
      <c r="C79" s="64" t="e">
        <f t="shared" si="30"/>
        <v>#DIV/0!</v>
      </c>
      <c r="D79" s="64" t="e">
        <f t="shared" si="31"/>
        <v>#DIV/0!</v>
      </c>
      <c r="E79" s="24" t="e">
        <f t="shared" si="32"/>
        <v>#DIV/0!</v>
      </c>
    </row>
    <row r="80" spans="1:7">
      <c r="A80" s="18" t="s">
        <v>10</v>
      </c>
      <c r="B80" s="64">
        <f t="shared" si="29"/>
        <v>1</v>
      </c>
      <c r="C80" s="64" t="e">
        <f t="shared" si="30"/>
        <v>#DIV/0!</v>
      </c>
      <c r="D80" s="64" t="e">
        <f t="shared" si="31"/>
        <v>#DIV/0!</v>
      </c>
      <c r="E80" s="24" t="e">
        <f t="shared" si="32"/>
        <v>#DIV/0!</v>
      </c>
    </row>
    <row r="81" spans="1:5">
      <c r="A81" s="18" t="s">
        <v>11</v>
      </c>
      <c r="B81" s="64">
        <f t="shared" si="29"/>
        <v>1</v>
      </c>
      <c r="C81" s="64" t="e">
        <f t="shared" si="30"/>
        <v>#DIV/0!</v>
      </c>
      <c r="D81" s="64" t="e">
        <f t="shared" si="31"/>
        <v>#DIV/0!</v>
      </c>
      <c r="E81" s="24" t="e">
        <f t="shared" si="32"/>
        <v>#DIV/0!</v>
      </c>
    </row>
  </sheetData>
  <mergeCells count="11">
    <mergeCell ref="B68:C68"/>
    <mergeCell ref="O3:R3"/>
    <mergeCell ref="H3:M3"/>
    <mergeCell ref="A3:F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Note_anchor</vt:lpstr>
      <vt:lpstr>SummaryReport</vt:lpstr>
      <vt:lpstr>Overall_LCU</vt:lpstr>
      <vt:lpstr>Overall_PU</vt:lpstr>
      <vt:lpstr>Anchor</vt:lpstr>
      <vt:lpstr>Experiment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Syun</dc:creator>
  <cp:lastModifiedBy>v3</cp:lastModifiedBy>
  <dcterms:created xsi:type="dcterms:W3CDTF">2013-05-23T13:11:51Z</dcterms:created>
  <dcterms:modified xsi:type="dcterms:W3CDTF">2013-07-26T20:54:57Z</dcterms:modified>
</cp:coreProperties>
</file>