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4000" windowHeight="9105"/>
  </bookViews>
  <sheets>
    <sheet name="worst case 420" sheetId="4" r:id="rId1"/>
  </sheets>
  <calcPr calcId="125725"/>
</workbook>
</file>

<file path=xl/calcChain.xml><?xml version="1.0" encoding="utf-8"?>
<calcChain xmlns="http://schemas.openxmlformats.org/spreadsheetml/2006/main">
  <c r="G100" i="4"/>
  <c r="O100" s="1"/>
  <c r="F100"/>
  <c r="M100" s="1"/>
  <c r="G99"/>
  <c r="F99"/>
  <c r="M99" s="1"/>
  <c r="O98"/>
  <c r="G98"/>
  <c r="F98"/>
  <c r="M98" s="1"/>
  <c r="M97"/>
  <c r="G97"/>
  <c r="F97"/>
  <c r="O97" s="1"/>
  <c r="G92"/>
  <c r="F92"/>
  <c r="G91"/>
  <c r="F91"/>
  <c r="G90"/>
  <c r="F90"/>
  <c r="G89"/>
  <c r="F89"/>
  <c r="G84"/>
  <c r="F84"/>
  <c r="G83"/>
  <c r="F83"/>
  <c r="G82"/>
  <c r="F82"/>
  <c r="G81"/>
  <c r="F81"/>
  <c r="G76"/>
  <c r="F76"/>
  <c r="G75"/>
  <c r="F75"/>
  <c r="G74"/>
  <c r="F74"/>
  <c r="G73"/>
  <c r="F73"/>
  <c r="G68"/>
  <c r="F68"/>
  <c r="G67"/>
  <c r="F67"/>
  <c r="G66"/>
  <c r="F66"/>
  <c r="G65"/>
  <c r="F65"/>
  <c r="G60"/>
  <c r="G59"/>
  <c r="G58"/>
  <c r="G57"/>
  <c r="F60"/>
  <c r="F59"/>
  <c r="M59" s="1"/>
  <c r="F58"/>
  <c r="F57"/>
  <c r="M57" s="1"/>
  <c r="M60"/>
  <c r="M58"/>
  <c r="O52"/>
  <c r="M52"/>
  <c r="O51"/>
  <c r="M51"/>
  <c r="O50"/>
  <c r="M50"/>
  <c r="O49"/>
  <c r="M49"/>
  <c r="O44"/>
  <c r="M44"/>
  <c r="O43"/>
  <c r="M43"/>
  <c r="O42"/>
  <c r="M42"/>
  <c r="O41"/>
  <c r="M41"/>
  <c r="O16"/>
  <c r="O17"/>
  <c r="O18"/>
  <c r="O15"/>
  <c r="M18"/>
  <c r="M17"/>
  <c r="M16"/>
  <c r="M15"/>
  <c r="O7"/>
  <c r="O8"/>
  <c r="O9"/>
  <c r="M7"/>
  <c r="M8"/>
  <c r="M9"/>
  <c r="O6"/>
  <c r="M6"/>
  <c r="Q98" l="1"/>
  <c r="T98" s="1"/>
  <c r="U98" s="1"/>
  <c r="Q97"/>
  <c r="T97" s="1"/>
  <c r="U97" s="1"/>
  <c r="Q100"/>
  <c r="T100" s="1"/>
  <c r="U100" s="1"/>
  <c r="O99"/>
  <c r="Q99" s="1"/>
  <c r="T99" s="1"/>
  <c r="U99" s="1"/>
  <c r="O59"/>
  <c r="O58"/>
  <c r="O57"/>
  <c r="O60"/>
  <c r="M68" l="1"/>
  <c r="O68"/>
  <c r="M67"/>
  <c r="O67"/>
  <c r="M66"/>
  <c r="O66"/>
  <c r="O65"/>
  <c r="M65"/>
  <c r="M76" l="1"/>
  <c r="O76"/>
  <c r="O75"/>
  <c r="M75"/>
  <c r="O73"/>
  <c r="M73"/>
  <c r="M74"/>
  <c r="O74"/>
  <c r="O84" l="1"/>
  <c r="M84"/>
  <c r="M83"/>
  <c r="O83"/>
  <c r="M82"/>
  <c r="O82"/>
  <c r="M81"/>
  <c r="O81"/>
  <c r="E76"/>
  <c r="D76"/>
  <c r="E75"/>
  <c r="D75"/>
  <c r="E74"/>
  <c r="D74"/>
  <c r="E73"/>
  <c r="D73"/>
  <c r="E65"/>
  <c r="E66"/>
  <c r="E67"/>
  <c r="E68"/>
  <c r="D66"/>
  <c r="D67"/>
  <c r="D68"/>
  <c r="D65"/>
  <c r="Q84" l="1"/>
  <c r="T84" s="1"/>
  <c r="U84" s="1"/>
  <c r="Q81"/>
  <c r="T81" s="1"/>
  <c r="U81" s="1"/>
  <c r="Q82"/>
  <c r="T82" s="1"/>
  <c r="U82" s="1"/>
  <c r="M91"/>
  <c r="O91"/>
  <c r="O92"/>
  <c r="M92"/>
  <c r="Q83"/>
  <c r="T83" s="1"/>
  <c r="U83" s="1"/>
  <c r="O89"/>
  <c r="M89"/>
  <c r="M90"/>
  <c r="O90"/>
  <c r="Q66"/>
  <c r="Q74"/>
  <c r="T74" s="1"/>
  <c r="Q76"/>
  <c r="T76" s="1"/>
  <c r="Q73"/>
  <c r="T73" s="1"/>
  <c r="Q68"/>
  <c r="Q65"/>
  <c r="Q75"/>
  <c r="T75" s="1"/>
  <c r="Q67"/>
  <c r="Q91" l="1"/>
  <c r="T91" s="1"/>
  <c r="U91" s="1"/>
  <c r="Q90"/>
  <c r="T90" s="1"/>
  <c r="U90" s="1"/>
  <c r="Q92"/>
  <c r="T92" s="1"/>
  <c r="U92" s="1"/>
  <c r="Q89"/>
  <c r="T89" s="1"/>
  <c r="U89" s="1"/>
  <c r="T68"/>
  <c r="W68"/>
  <c r="X68" s="1"/>
  <c r="T67"/>
  <c r="W67"/>
  <c r="X67" s="1"/>
  <c r="T66"/>
  <c r="W66"/>
  <c r="X66" s="1"/>
  <c r="T65"/>
  <c r="W65"/>
  <c r="X65" s="1"/>
  <c r="O36" l="1"/>
  <c r="M36"/>
  <c r="O35"/>
  <c r="M35"/>
  <c r="O34"/>
  <c r="M34"/>
  <c r="O33"/>
  <c r="M33"/>
  <c r="O32"/>
  <c r="M32"/>
  <c r="O27"/>
  <c r="M27"/>
  <c r="O26"/>
  <c r="M26"/>
  <c r="O25"/>
  <c r="M25"/>
  <c r="O24"/>
  <c r="M24"/>
  <c r="O23"/>
  <c r="M23"/>
  <c r="Q57" l="1"/>
  <c r="T57" s="1"/>
  <c r="Q23"/>
  <c r="T23" s="1"/>
  <c r="Q60"/>
  <c r="T60" s="1"/>
  <c r="Q25"/>
  <c r="T25" s="1"/>
  <c r="Q52"/>
  <c r="Y68" s="1"/>
  <c r="Q27"/>
  <c r="T27" s="1"/>
  <c r="Q33"/>
  <c r="T33" s="1"/>
  <c r="Q7"/>
  <c r="T7" s="1"/>
  <c r="U7" s="1"/>
  <c r="Q24"/>
  <c r="T24" s="1"/>
  <c r="Q26"/>
  <c r="T26" s="1"/>
  <c r="Q32"/>
  <c r="T32" s="1"/>
  <c r="Q34"/>
  <c r="T34" s="1"/>
  <c r="Q36"/>
  <c r="T36" s="1"/>
  <c r="Q42"/>
  <c r="T42" s="1"/>
  <c r="Q44"/>
  <c r="T44" s="1"/>
  <c r="Q51"/>
  <c r="Y67" s="1"/>
  <c r="Q6"/>
  <c r="T6" s="1"/>
  <c r="U6" s="1"/>
  <c r="Q35"/>
  <c r="T35" s="1"/>
  <c r="Q18"/>
  <c r="T18" s="1"/>
  <c r="U18" s="1"/>
  <c r="Q41"/>
  <c r="T41" s="1"/>
  <c r="Q43"/>
  <c r="T43" s="1"/>
  <c r="Q9"/>
  <c r="T9" s="1"/>
  <c r="U9" s="1"/>
  <c r="Q8"/>
  <c r="T8" s="1"/>
  <c r="U8" s="1"/>
  <c r="Q17"/>
  <c r="T17" s="1"/>
  <c r="Q49"/>
  <c r="Y65" s="1"/>
  <c r="Q50"/>
  <c r="Y66" s="1"/>
  <c r="Q59"/>
  <c r="T59" s="1"/>
  <c r="Q58"/>
  <c r="T58" s="1"/>
  <c r="Q15"/>
  <c r="Q16"/>
  <c r="T52" l="1"/>
  <c r="U52" s="1"/>
  <c r="U42"/>
  <c r="U57"/>
  <c r="T51"/>
  <c r="U51" s="1"/>
  <c r="U60"/>
  <c r="U44"/>
  <c r="U59"/>
  <c r="U58"/>
  <c r="U43"/>
  <c r="U41"/>
  <c r="T50"/>
  <c r="U50" s="1"/>
  <c r="T49"/>
  <c r="U49" s="1"/>
  <c r="T15"/>
  <c r="U15" s="1"/>
  <c r="T16"/>
  <c r="U16" s="1"/>
  <c r="U17"/>
</calcChain>
</file>

<file path=xl/sharedStrings.xml><?xml version="1.0" encoding="utf-8"?>
<sst xmlns="http://schemas.openxmlformats.org/spreadsheetml/2006/main" count="284" uniqueCount="33">
  <si>
    <t>m</t>
  </si>
  <si>
    <t>n</t>
  </si>
  <si>
    <t>L (Luma)</t>
  </si>
  <si>
    <t>L (chroma)</t>
  </si>
  <si>
    <t>M_Y</t>
  </si>
  <si>
    <t>N_Y</t>
  </si>
  <si>
    <t>M_C</t>
  </si>
  <si>
    <t>N_C</t>
  </si>
  <si>
    <t>Num_Pred</t>
  </si>
  <si>
    <t>SCM4.0 Vs HEVC</t>
  </si>
  <si>
    <t>Memory Write Y</t>
  </si>
  <si>
    <t>Memory Read C</t>
  </si>
  <si>
    <t>With outputting unfiltered samples (SCM 4.0)</t>
  </si>
  <si>
    <t>Bi (8x8)</t>
  </si>
  <si>
    <t>Total Per pixel access</t>
  </si>
  <si>
    <t>Memory Read Y</t>
  </si>
  <si>
    <t>Chroma_format = 4:4:4</t>
  </si>
  <si>
    <t>Chroma_format = 4:2:0</t>
  </si>
  <si>
    <t>Memory Write C</t>
  </si>
  <si>
    <t>Without outputting unfiltered samples (HEVC V1)</t>
  </si>
  <si>
    <t>Uni (4x8)</t>
    <phoneticPr fontId="4" type="noConversion"/>
  </si>
  <si>
    <t>Total Per pixel access</t>
    <phoneticPr fontId="4" type="noConversion"/>
  </si>
  <si>
    <t>Bi (4x16)</t>
    <phoneticPr fontId="4" type="noConversion"/>
  </si>
  <si>
    <t>Bi (12x16)</t>
    <phoneticPr fontId="4" type="noConversion"/>
  </si>
  <si>
    <t>4x16+12x16</t>
    <phoneticPr fontId="4" type="noConversion"/>
  </si>
  <si>
    <t>L-Hor (Luma)</t>
    <phoneticPr fontId="4" type="noConversion"/>
  </si>
  <si>
    <t>L-Hor (chroma)</t>
    <phoneticPr fontId="4" type="noConversion"/>
  </si>
  <si>
    <t>L-Ver (Luma)</t>
    <phoneticPr fontId="4" type="noConversion"/>
  </si>
  <si>
    <t>L-Ver (chroma)</t>
    <phoneticPr fontId="4" type="noConversion"/>
  </si>
  <si>
    <t>Chroma_format = 4:2:0</t>
    <phoneticPr fontId="4" type="noConversion"/>
  </si>
  <si>
    <t>Uni (8x4)</t>
    <phoneticPr fontId="4" type="noConversion"/>
  </si>
  <si>
    <t>Uni (4x8),  method-1</t>
    <phoneticPr fontId="4" type="noConversion"/>
  </si>
  <si>
    <t>Uni (4x8),  method-2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</si>
</sst>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新細明體"/>
      <family val="2"/>
      <scheme val="minor"/>
    </font>
    <font>
      <sz val="11"/>
      <color rgb="FFFF0000"/>
      <name val="新細明體"/>
      <family val="2"/>
      <scheme val="minor"/>
    </font>
    <font>
      <b/>
      <sz val="11"/>
      <color theme="1"/>
      <name val="新細明體"/>
      <family val="2"/>
      <scheme val="minor"/>
    </font>
    <font>
      <b/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name val="新細明體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0" fontId="0" fillId="0" borderId="29" xfId="0" applyNumberForma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10" fontId="1" fillId="0" borderId="29" xfId="0" applyNumberFormat="1" applyFont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0" fontId="5" fillId="0" borderId="29" xfId="0" applyNumberFormat="1" applyFont="1" applyBorder="1" applyAlignment="1">
      <alignment horizontal="center" vertical="center"/>
    </xf>
    <xf numFmtId="0" fontId="5" fillId="0" borderId="0" xfId="0" applyFont="1"/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100"/>
  <sheetViews>
    <sheetView tabSelected="1" zoomScale="90" zoomScaleNormal="90" workbookViewId="0">
      <selection activeCell="V37" sqref="V37"/>
    </sheetView>
  </sheetViews>
  <sheetFormatPr defaultRowHeight="15.75"/>
  <cols>
    <col min="1" max="1" width="10.28515625" customWidth="1"/>
    <col min="2" max="2" width="6.7109375" bestFit="1" customWidth="1"/>
    <col min="3" max="3" width="6.42578125" bestFit="1" customWidth="1"/>
    <col min="4" max="4" width="6.7109375" bestFit="1" customWidth="1"/>
    <col min="5" max="5" width="6.42578125" bestFit="1" customWidth="1"/>
    <col min="6" max="6" width="3.85546875" bestFit="1" customWidth="1"/>
    <col min="7" max="7" width="3" bestFit="1" customWidth="1"/>
    <col min="8" max="8" width="11.140625" bestFit="1" customWidth="1"/>
    <col min="9" max="9" width="11.140625" customWidth="1"/>
    <col min="10" max="10" width="12.85546875" bestFit="1" customWidth="1"/>
    <col min="11" max="11" width="12.85546875" customWidth="1"/>
    <col min="12" max="12" width="12" bestFit="1" customWidth="1"/>
    <col min="13" max="13" width="18.28515625" bestFit="1" customWidth="1"/>
    <col min="14" max="16" width="10.28515625" bestFit="1" customWidth="1"/>
    <col min="17" max="17" width="18.140625" bestFit="1" customWidth="1"/>
    <col min="18" max="19" width="10.28515625" bestFit="1" customWidth="1"/>
    <col min="20" max="20" width="18.140625" bestFit="1" customWidth="1"/>
    <col min="21" max="21" width="21.140625" bestFit="1" customWidth="1"/>
    <col min="25" max="25" width="20.7109375" bestFit="1" customWidth="1"/>
  </cols>
  <sheetData>
    <row r="2" spans="1:21" ht="16.5" thickBot="1"/>
    <row r="3" spans="1:21" ht="15.75" customHeight="1" thickBot="1">
      <c r="A3" s="42" t="s">
        <v>16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4"/>
    </row>
    <row r="4" spans="1:21" s="1" customFormat="1" ht="30" customHeight="1">
      <c r="A4" s="45" t="s">
        <v>13</v>
      </c>
      <c r="B4" s="47" t="s">
        <v>4</v>
      </c>
      <c r="C4" s="49" t="s">
        <v>5</v>
      </c>
      <c r="D4" s="49" t="s">
        <v>6</v>
      </c>
      <c r="E4" s="49" t="s">
        <v>7</v>
      </c>
      <c r="F4" s="49" t="s">
        <v>0</v>
      </c>
      <c r="G4" s="49" t="s">
        <v>1</v>
      </c>
      <c r="H4" s="49" t="s">
        <v>25</v>
      </c>
      <c r="I4" s="49" t="s">
        <v>27</v>
      </c>
      <c r="J4" s="49" t="s">
        <v>26</v>
      </c>
      <c r="K4" s="49" t="s">
        <v>28</v>
      </c>
      <c r="L4" s="51" t="s">
        <v>8</v>
      </c>
      <c r="M4" s="53" t="s">
        <v>19</v>
      </c>
      <c r="N4" s="54"/>
      <c r="O4" s="54"/>
      <c r="P4" s="54"/>
      <c r="Q4" s="55"/>
      <c r="R4" s="40" t="s">
        <v>12</v>
      </c>
      <c r="S4" s="41"/>
      <c r="T4" s="56"/>
      <c r="U4" s="38" t="s">
        <v>9</v>
      </c>
    </row>
    <row r="5" spans="1:21" s="1" customFormat="1" ht="32.25" thickBot="1">
      <c r="A5" s="46"/>
      <c r="B5" s="48"/>
      <c r="C5" s="50"/>
      <c r="D5" s="50"/>
      <c r="E5" s="50"/>
      <c r="F5" s="50"/>
      <c r="G5" s="50"/>
      <c r="H5" s="50"/>
      <c r="I5" s="50"/>
      <c r="J5" s="50"/>
      <c r="K5" s="50"/>
      <c r="L5" s="52"/>
      <c r="M5" s="24" t="s">
        <v>15</v>
      </c>
      <c r="N5" s="10" t="s">
        <v>10</v>
      </c>
      <c r="O5" s="10" t="s">
        <v>11</v>
      </c>
      <c r="P5" s="10" t="s">
        <v>18</v>
      </c>
      <c r="Q5" s="25" t="s">
        <v>14</v>
      </c>
      <c r="R5" s="28" t="s">
        <v>10</v>
      </c>
      <c r="S5" s="11" t="s">
        <v>18</v>
      </c>
      <c r="T5" s="19" t="s">
        <v>14</v>
      </c>
      <c r="U5" s="39"/>
    </row>
    <row r="6" spans="1:21" s="1" customFormat="1" ht="15.75" customHeight="1">
      <c r="A6" s="46"/>
      <c r="B6" s="12">
        <v>8</v>
      </c>
      <c r="C6" s="9">
        <v>8</v>
      </c>
      <c r="D6" s="9">
        <v>8</v>
      </c>
      <c r="E6" s="9">
        <v>8</v>
      </c>
      <c r="F6" s="9">
        <v>4</v>
      </c>
      <c r="G6" s="9">
        <v>1</v>
      </c>
      <c r="H6" s="9">
        <v>8</v>
      </c>
      <c r="I6" s="9">
        <v>8</v>
      </c>
      <c r="J6" s="9">
        <v>4</v>
      </c>
      <c r="K6" s="9">
        <v>4</v>
      </c>
      <c r="L6" s="20">
        <v>2</v>
      </c>
      <c r="M6" s="26">
        <f>(CEILING((($F6-1+$B6+$H6-1)/$F6),1)*CEILING((($G6-1+$C6+$I6-1)/$G6),1)*$F6*$G6*$L6)/($B6*$C6)</f>
        <v>9.375</v>
      </c>
      <c r="N6" s="9">
        <v>1</v>
      </c>
      <c r="O6" s="9">
        <f>(CEILING((($F6-1+$D6+$J6-1)/$F6),1)*CEILING((($G6-1+$E6+$K6-1)/$G6),1)*$F6*$G6*$L6)/($D6*$E6)*2</f>
        <v>11</v>
      </c>
      <c r="P6" s="9">
        <v>2</v>
      </c>
      <c r="Q6" s="18">
        <f>M6+N6+O6+P6</f>
        <v>23.375</v>
      </c>
      <c r="R6" s="26">
        <v>1</v>
      </c>
      <c r="S6" s="9">
        <v>2</v>
      </c>
      <c r="T6" s="18">
        <f>Q6+R6+S6</f>
        <v>26.375</v>
      </c>
      <c r="U6" s="27">
        <f>(T6/Q6)</f>
        <v>1.1283422459893049</v>
      </c>
    </row>
    <row r="7" spans="1:21" s="1" customFormat="1" ht="15.75" customHeight="1">
      <c r="A7" s="46"/>
      <c r="B7" s="13">
        <v>8</v>
      </c>
      <c r="C7" s="3">
        <v>8</v>
      </c>
      <c r="D7" s="2">
        <v>8</v>
      </c>
      <c r="E7" s="2">
        <v>8</v>
      </c>
      <c r="F7" s="3">
        <v>8</v>
      </c>
      <c r="G7" s="3">
        <v>1</v>
      </c>
      <c r="H7" s="3">
        <v>8</v>
      </c>
      <c r="I7" s="3">
        <v>8</v>
      </c>
      <c r="J7" s="3">
        <v>4</v>
      </c>
      <c r="K7" s="3">
        <v>4</v>
      </c>
      <c r="L7" s="21">
        <v>2</v>
      </c>
      <c r="M7" s="26">
        <f t="shared" ref="M7:M9" si="0">(CEILING((($F7-1+$B7+$H7-1)/$F7),1)*CEILING((($G7-1+$C7+$I7-1)/$G7),1)*$F7*$G7*$L7)/($B7*$C7)</f>
        <v>11.25</v>
      </c>
      <c r="N7" s="2">
        <v>1</v>
      </c>
      <c r="O7" s="9">
        <f t="shared" ref="O7:O9" si="1">(CEILING((($F7-1+$D7+$J7-1)/$F7),1)*CEILING((($G7-1+$E7+$K7-1)/$G7),1)*$F7*$G7*$L7)/($D7*$E7)*2</f>
        <v>16.5</v>
      </c>
      <c r="P7" s="2">
        <v>2</v>
      </c>
      <c r="Q7" s="7">
        <f>M7+N7+O7+P7</f>
        <v>30.75</v>
      </c>
      <c r="R7" s="16">
        <v>1</v>
      </c>
      <c r="S7" s="2">
        <v>2</v>
      </c>
      <c r="T7" s="7">
        <f>Q7+R7+S7</f>
        <v>33.75</v>
      </c>
      <c r="U7" s="27">
        <f t="shared" ref="U7:U9" si="2">(T7/Q7)</f>
        <v>1.0975609756097562</v>
      </c>
    </row>
    <row r="8" spans="1:21" s="1" customFormat="1" ht="15.75" customHeight="1">
      <c r="A8" s="46"/>
      <c r="B8" s="14">
        <v>8</v>
      </c>
      <c r="C8" s="2">
        <v>8</v>
      </c>
      <c r="D8" s="2">
        <v>8</v>
      </c>
      <c r="E8" s="2">
        <v>8</v>
      </c>
      <c r="F8" s="2">
        <v>4</v>
      </c>
      <c r="G8" s="2">
        <v>2</v>
      </c>
      <c r="H8" s="2">
        <v>8</v>
      </c>
      <c r="I8" s="2">
        <v>8</v>
      </c>
      <c r="J8" s="2">
        <v>4</v>
      </c>
      <c r="K8" s="2">
        <v>4</v>
      </c>
      <c r="L8" s="22">
        <v>2</v>
      </c>
      <c r="M8" s="26">
        <f t="shared" si="0"/>
        <v>10</v>
      </c>
      <c r="N8" s="2">
        <v>1</v>
      </c>
      <c r="O8" s="9">
        <f t="shared" si="1"/>
        <v>12</v>
      </c>
      <c r="P8" s="2">
        <v>2</v>
      </c>
      <c r="Q8" s="7">
        <f>M8+N8+O8+P8</f>
        <v>25</v>
      </c>
      <c r="R8" s="16">
        <v>1</v>
      </c>
      <c r="S8" s="2">
        <v>2</v>
      </c>
      <c r="T8" s="7">
        <f>Q8+R8+S8</f>
        <v>28</v>
      </c>
      <c r="U8" s="27">
        <f t="shared" si="2"/>
        <v>1.1200000000000001</v>
      </c>
    </row>
    <row r="9" spans="1:21" s="1" customFormat="1" ht="15.75" customHeight="1">
      <c r="A9" s="46"/>
      <c r="B9" s="13">
        <v>8</v>
      </c>
      <c r="C9" s="3">
        <v>8</v>
      </c>
      <c r="D9" s="2">
        <v>8</v>
      </c>
      <c r="E9" s="2">
        <v>8</v>
      </c>
      <c r="F9" s="3">
        <v>8</v>
      </c>
      <c r="G9" s="3">
        <v>2</v>
      </c>
      <c r="H9" s="3">
        <v>8</v>
      </c>
      <c r="I9" s="3">
        <v>8</v>
      </c>
      <c r="J9" s="3">
        <v>4</v>
      </c>
      <c r="K9" s="3">
        <v>4</v>
      </c>
      <c r="L9" s="21">
        <v>2</v>
      </c>
      <c r="M9" s="26">
        <f t="shared" si="0"/>
        <v>12</v>
      </c>
      <c r="N9" s="2">
        <v>1</v>
      </c>
      <c r="O9" s="9">
        <f t="shared" si="1"/>
        <v>18</v>
      </c>
      <c r="P9" s="2">
        <v>2</v>
      </c>
      <c r="Q9" s="7">
        <f>M9+N9+O9+P9</f>
        <v>33</v>
      </c>
      <c r="R9" s="16">
        <v>1</v>
      </c>
      <c r="S9" s="2">
        <v>2</v>
      </c>
      <c r="T9" s="7">
        <f>Q9+R9+S9</f>
        <v>36</v>
      </c>
      <c r="U9" s="27">
        <f t="shared" si="2"/>
        <v>1.0909090909090908</v>
      </c>
    </row>
    <row r="10" spans="1:21" s="1" customFormat="1" ht="15.75" customHeight="1"/>
    <row r="11" spans="1:21" ht="16.5" thickBot="1"/>
    <row r="12" spans="1:21" ht="15.75" customHeight="1" thickBot="1">
      <c r="A12" s="42" t="s">
        <v>17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4"/>
    </row>
    <row r="13" spans="1:21">
      <c r="A13" s="45" t="s">
        <v>13</v>
      </c>
      <c r="B13" s="47" t="s">
        <v>4</v>
      </c>
      <c r="C13" s="49" t="s">
        <v>5</v>
      </c>
      <c r="D13" s="49" t="s">
        <v>6</v>
      </c>
      <c r="E13" s="49" t="s">
        <v>7</v>
      </c>
      <c r="F13" s="49" t="s">
        <v>0</v>
      </c>
      <c r="G13" s="49" t="s">
        <v>1</v>
      </c>
      <c r="H13" s="49" t="s">
        <v>25</v>
      </c>
      <c r="I13" s="49" t="s">
        <v>27</v>
      </c>
      <c r="J13" s="49" t="s">
        <v>26</v>
      </c>
      <c r="K13" s="49" t="s">
        <v>28</v>
      </c>
      <c r="L13" s="51" t="s">
        <v>8</v>
      </c>
      <c r="M13" s="53" t="s">
        <v>19</v>
      </c>
      <c r="N13" s="54"/>
      <c r="O13" s="54"/>
      <c r="P13" s="54"/>
      <c r="Q13" s="55"/>
      <c r="R13" s="40" t="s">
        <v>12</v>
      </c>
      <c r="S13" s="41"/>
      <c r="T13" s="56"/>
      <c r="U13" s="38" t="s">
        <v>9</v>
      </c>
    </row>
    <row r="14" spans="1:21" ht="32.25" thickBot="1">
      <c r="A14" s="46"/>
      <c r="B14" s="48"/>
      <c r="C14" s="50"/>
      <c r="D14" s="50"/>
      <c r="E14" s="50"/>
      <c r="F14" s="50"/>
      <c r="G14" s="50"/>
      <c r="H14" s="50"/>
      <c r="I14" s="50"/>
      <c r="J14" s="50"/>
      <c r="K14" s="50"/>
      <c r="L14" s="52"/>
      <c r="M14" s="24" t="s">
        <v>15</v>
      </c>
      <c r="N14" s="10" t="s">
        <v>10</v>
      </c>
      <c r="O14" s="10" t="s">
        <v>11</v>
      </c>
      <c r="P14" s="10" t="s">
        <v>18</v>
      </c>
      <c r="Q14" s="25" t="s">
        <v>14</v>
      </c>
      <c r="R14" s="28" t="s">
        <v>10</v>
      </c>
      <c r="S14" s="11" t="s">
        <v>18</v>
      </c>
      <c r="T14" s="19" t="s">
        <v>14</v>
      </c>
      <c r="U14" s="39"/>
    </row>
    <row r="15" spans="1:21" ht="15.75" customHeight="1">
      <c r="A15" s="46"/>
      <c r="B15" s="12">
        <v>8</v>
      </c>
      <c r="C15" s="9">
        <v>8</v>
      </c>
      <c r="D15" s="9">
        <v>4</v>
      </c>
      <c r="E15" s="9">
        <v>4</v>
      </c>
      <c r="F15" s="9">
        <v>4</v>
      </c>
      <c r="G15" s="9">
        <v>1</v>
      </c>
      <c r="H15" s="9">
        <v>8</v>
      </c>
      <c r="I15" s="9">
        <v>8</v>
      </c>
      <c r="J15" s="9">
        <v>4</v>
      </c>
      <c r="K15" s="9">
        <v>4</v>
      </c>
      <c r="L15" s="20">
        <v>2</v>
      </c>
      <c r="M15" s="26">
        <f>(CEILING((($F15-1+$B15+$H15-1)/$F15),1)*CEILING((($G15-1+$C15+$I15-1)/$G15),1)*$F15*$G15*$L15)/($B15*$C15)</f>
        <v>9.375</v>
      </c>
      <c r="N15" s="9">
        <v>1</v>
      </c>
      <c r="O15" s="9">
        <f>((CEILING((($F15-2+$D15*2+$J15*2-2)/$F15),1)*CEILING((($G15-1+$E15+$K15-1)/$G15),1)*$F15*$G15*$L15)/($D15*2*$E15))/2</f>
        <v>3.5</v>
      </c>
      <c r="P15" s="9">
        <v>0.5</v>
      </c>
      <c r="Q15" s="18">
        <f>M15+N15+O15+P15</f>
        <v>14.375</v>
      </c>
      <c r="R15" s="26">
        <v>1</v>
      </c>
      <c r="S15" s="9">
        <v>0.5</v>
      </c>
      <c r="T15" s="18">
        <f>Q15+R15+S15</f>
        <v>15.875</v>
      </c>
      <c r="U15" s="37">
        <f>(T15)/Q15</f>
        <v>1.1043478260869566</v>
      </c>
    </row>
    <row r="16" spans="1:21" ht="15.75" customHeight="1">
      <c r="A16" s="46"/>
      <c r="B16" s="13">
        <v>8</v>
      </c>
      <c r="C16" s="3">
        <v>8</v>
      </c>
      <c r="D16" s="2">
        <v>4</v>
      </c>
      <c r="E16" s="2">
        <v>4</v>
      </c>
      <c r="F16" s="3">
        <v>8</v>
      </c>
      <c r="G16" s="3">
        <v>1</v>
      </c>
      <c r="H16" s="3">
        <v>8</v>
      </c>
      <c r="I16" s="3">
        <v>8</v>
      </c>
      <c r="J16" s="3">
        <v>4</v>
      </c>
      <c r="K16" s="3">
        <v>4</v>
      </c>
      <c r="L16" s="21">
        <v>2</v>
      </c>
      <c r="M16" s="26">
        <f t="shared" ref="M16:M18" si="3">(CEILING((($F16-1+$B16+$H16-1)/$F16),1)*CEILING((($G16-1+$C16+$I16-1)/$G16),1)*$F16*$G16*$L16)/($B16*$C16)</f>
        <v>11.25</v>
      </c>
      <c r="N16" s="2">
        <v>1</v>
      </c>
      <c r="O16" s="9">
        <f t="shared" ref="O16:O18" si="4">((CEILING((($F16-2+$D16*2+$J16*2-2)/$F16),1)*CEILING((($G16-1+$E16+$K16-1)/$G16),1)*$F16*$G16*$L16)/($D16*2*$E16))/2</f>
        <v>5.25</v>
      </c>
      <c r="P16" s="2">
        <v>0.5</v>
      </c>
      <c r="Q16" s="7">
        <f>M16+N16+O16+P16</f>
        <v>18</v>
      </c>
      <c r="R16" s="16">
        <v>1</v>
      </c>
      <c r="S16" s="2">
        <v>0.5</v>
      </c>
      <c r="T16" s="7">
        <f>Q16+R16+S16</f>
        <v>19.5</v>
      </c>
      <c r="U16" s="37">
        <f t="shared" ref="U16:U18" si="5">(T16)/Q16</f>
        <v>1.0833333333333333</v>
      </c>
    </row>
    <row r="17" spans="1:21" ht="15.75" customHeight="1">
      <c r="A17" s="46"/>
      <c r="B17" s="14">
        <v>8</v>
      </c>
      <c r="C17" s="2">
        <v>8</v>
      </c>
      <c r="D17" s="2">
        <v>4</v>
      </c>
      <c r="E17" s="2">
        <v>4</v>
      </c>
      <c r="F17" s="2">
        <v>4</v>
      </c>
      <c r="G17" s="2">
        <v>2</v>
      </c>
      <c r="H17" s="2">
        <v>8</v>
      </c>
      <c r="I17" s="2">
        <v>8</v>
      </c>
      <c r="J17" s="2">
        <v>4</v>
      </c>
      <c r="K17" s="2">
        <v>4</v>
      </c>
      <c r="L17" s="22">
        <v>2</v>
      </c>
      <c r="M17" s="26">
        <f t="shared" si="3"/>
        <v>10</v>
      </c>
      <c r="N17" s="2">
        <v>1</v>
      </c>
      <c r="O17" s="9">
        <f t="shared" si="4"/>
        <v>4</v>
      </c>
      <c r="P17" s="2">
        <v>0.5</v>
      </c>
      <c r="Q17" s="7">
        <f>M17+N17+O17+P17</f>
        <v>15.5</v>
      </c>
      <c r="R17" s="16">
        <v>1</v>
      </c>
      <c r="S17" s="2">
        <v>0.5</v>
      </c>
      <c r="T17" s="7">
        <f>Q17+R17+S17</f>
        <v>17</v>
      </c>
      <c r="U17" s="37">
        <f t="shared" si="5"/>
        <v>1.096774193548387</v>
      </c>
    </row>
    <row r="18" spans="1:21" ht="15.75" customHeight="1">
      <c r="A18" s="46"/>
      <c r="B18" s="13">
        <v>8</v>
      </c>
      <c r="C18" s="3">
        <v>8</v>
      </c>
      <c r="D18" s="2">
        <v>4</v>
      </c>
      <c r="E18" s="2">
        <v>4</v>
      </c>
      <c r="F18" s="3">
        <v>8</v>
      </c>
      <c r="G18" s="3">
        <v>2</v>
      </c>
      <c r="H18" s="3">
        <v>8</v>
      </c>
      <c r="I18" s="3">
        <v>8</v>
      </c>
      <c r="J18" s="3">
        <v>4</v>
      </c>
      <c r="K18" s="3">
        <v>4</v>
      </c>
      <c r="L18" s="21">
        <v>2</v>
      </c>
      <c r="M18" s="26">
        <f t="shared" si="3"/>
        <v>12</v>
      </c>
      <c r="N18" s="2">
        <v>1</v>
      </c>
      <c r="O18" s="9">
        <f t="shared" si="4"/>
        <v>6</v>
      </c>
      <c r="P18" s="2">
        <v>0.5</v>
      </c>
      <c r="Q18" s="7">
        <f>M18+N18+O18+P18</f>
        <v>19.5</v>
      </c>
      <c r="R18" s="16">
        <v>1</v>
      </c>
      <c r="S18" s="2">
        <v>0.5</v>
      </c>
      <c r="T18" s="7">
        <f>Q18+R18+S18</f>
        <v>21</v>
      </c>
      <c r="U18" s="37">
        <f t="shared" si="5"/>
        <v>1.0769230769230769</v>
      </c>
    </row>
    <row r="19" spans="1:21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 hidden="1" customHeight="1" thickBot="1">
      <c r="A20" s="42" t="s">
        <v>17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4"/>
    </row>
    <row r="21" spans="1:21" hidden="1">
      <c r="A21" s="45" t="s">
        <v>13</v>
      </c>
      <c r="B21" s="47" t="s">
        <v>4</v>
      </c>
      <c r="C21" s="49" t="s">
        <v>5</v>
      </c>
      <c r="D21" s="49" t="s">
        <v>6</v>
      </c>
      <c r="E21" s="49" t="s">
        <v>7</v>
      </c>
      <c r="F21" s="49" t="s">
        <v>0</v>
      </c>
      <c r="G21" s="49" t="s">
        <v>1</v>
      </c>
      <c r="H21" s="49" t="s">
        <v>2</v>
      </c>
      <c r="I21" s="33"/>
      <c r="J21" s="49" t="s">
        <v>3</v>
      </c>
      <c r="K21" s="35"/>
      <c r="L21" s="51" t="s">
        <v>8</v>
      </c>
      <c r="M21" s="53" t="s">
        <v>19</v>
      </c>
      <c r="N21" s="54"/>
      <c r="O21" s="54"/>
      <c r="P21" s="54"/>
      <c r="Q21" s="55"/>
      <c r="R21" s="40" t="s">
        <v>12</v>
      </c>
      <c r="S21" s="41"/>
      <c r="T21" s="56"/>
    </row>
    <row r="22" spans="1:21" ht="32.25" hidden="1" thickBot="1">
      <c r="A22" s="46"/>
      <c r="B22" s="48"/>
      <c r="C22" s="50"/>
      <c r="D22" s="50"/>
      <c r="E22" s="50"/>
      <c r="F22" s="50"/>
      <c r="G22" s="50"/>
      <c r="H22" s="50"/>
      <c r="I22" s="34"/>
      <c r="J22" s="50"/>
      <c r="K22" s="36"/>
      <c r="L22" s="52"/>
      <c r="M22" s="24" t="s">
        <v>15</v>
      </c>
      <c r="N22" s="10" t="s">
        <v>10</v>
      </c>
      <c r="O22" s="10" t="s">
        <v>11</v>
      </c>
      <c r="P22" s="10" t="s">
        <v>18</v>
      </c>
      <c r="Q22" s="25" t="s">
        <v>14</v>
      </c>
      <c r="R22" s="28" t="s">
        <v>10</v>
      </c>
      <c r="S22" s="11" t="s">
        <v>18</v>
      </c>
      <c r="T22" s="19" t="s">
        <v>14</v>
      </c>
    </row>
    <row r="23" spans="1:21" ht="15.75" hidden="1" customHeight="1">
      <c r="A23" s="46"/>
      <c r="B23" s="12">
        <v>8</v>
      </c>
      <c r="C23" s="9">
        <v>8</v>
      </c>
      <c r="D23" s="9">
        <v>4</v>
      </c>
      <c r="E23" s="9">
        <v>4</v>
      </c>
      <c r="F23" s="9">
        <v>4</v>
      </c>
      <c r="G23" s="9">
        <v>1</v>
      </c>
      <c r="H23" s="9">
        <v>1</v>
      </c>
      <c r="I23" s="9"/>
      <c r="J23" s="9">
        <v>1</v>
      </c>
      <c r="K23" s="20"/>
      <c r="L23" s="20">
        <v>2</v>
      </c>
      <c r="M23" s="26">
        <f>(CEILING((($F23-1+$B23+$H23-1)/$F23),1)*CEILING((($G23-1+$C23+$H23-1)/$G23),1)*$F23*$G23*$L23)/($B23*$C23)</f>
        <v>3</v>
      </c>
      <c r="N23" s="9">
        <v>1</v>
      </c>
      <c r="O23" s="9">
        <f>((CEILING((($F23-2+$D23*2+$J23*2-2)/$F23),1)*CEILING((($G23-1+$E23+$J23-1)/$G23),1)*$F23*$G23*$L23)/($D23*2*$E23))/2</f>
        <v>1.5</v>
      </c>
      <c r="P23" s="9">
        <v>0.5</v>
      </c>
      <c r="Q23" s="18">
        <f>M23+N23+O23+P23</f>
        <v>6</v>
      </c>
      <c r="R23" s="26">
        <v>1</v>
      </c>
      <c r="S23" s="9">
        <v>0.5</v>
      </c>
      <c r="T23" s="18">
        <f>Q23+R23+S23</f>
        <v>7.5</v>
      </c>
    </row>
    <row r="24" spans="1:21" ht="15.75" hidden="1" customHeight="1">
      <c r="A24" s="46"/>
      <c r="B24" s="13">
        <v>8</v>
      </c>
      <c r="C24" s="3">
        <v>8</v>
      </c>
      <c r="D24" s="2">
        <v>4</v>
      </c>
      <c r="E24" s="2">
        <v>4</v>
      </c>
      <c r="F24" s="3">
        <v>8</v>
      </c>
      <c r="G24" s="3">
        <v>1</v>
      </c>
      <c r="H24" s="3">
        <v>1</v>
      </c>
      <c r="I24" s="3"/>
      <c r="J24" s="3">
        <v>1</v>
      </c>
      <c r="K24" s="21"/>
      <c r="L24" s="21">
        <v>2</v>
      </c>
      <c r="M24" s="16">
        <f>(CEILING((($F24-1+$B24+$H24-1)/$F24),1)*CEILING((($G24-1+$C24+$H24-1)/$G24),1)*$F24*$G24*$L24)/($B24*$C24)</f>
        <v>4</v>
      </c>
      <c r="N24" s="2">
        <v>1</v>
      </c>
      <c r="O24" s="9">
        <f>((CEILING((($F24-2+$D24*2+$J24*2-2)/$F24),1)*CEILING((($G24-1+$E24+$J24-1)/$G24),1)*$F24*$G24*$L24)/($D24*2*$E24))/2</f>
        <v>2</v>
      </c>
      <c r="P24" s="2">
        <v>0.5</v>
      </c>
      <c r="Q24" s="7">
        <f>M24+N24+O24+P24</f>
        <v>7.5</v>
      </c>
      <c r="R24" s="16">
        <v>1</v>
      </c>
      <c r="S24" s="2">
        <v>0.5</v>
      </c>
      <c r="T24" s="7">
        <f>Q24+R24+S24</f>
        <v>9</v>
      </c>
    </row>
    <row r="25" spans="1:21" ht="15.75" hidden="1" customHeight="1">
      <c r="A25" s="46"/>
      <c r="B25" s="14">
        <v>8</v>
      </c>
      <c r="C25" s="2">
        <v>8</v>
      </c>
      <c r="D25" s="2">
        <v>4</v>
      </c>
      <c r="E25" s="2">
        <v>4</v>
      </c>
      <c r="F25" s="2">
        <v>4</v>
      </c>
      <c r="G25" s="2">
        <v>2</v>
      </c>
      <c r="H25" s="2">
        <v>1</v>
      </c>
      <c r="I25" s="2"/>
      <c r="J25" s="2">
        <v>1</v>
      </c>
      <c r="K25" s="22"/>
      <c r="L25" s="22">
        <v>2</v>
      </c>
      <c r="M25" s="16">
        <f>(CEILING((($F25-1+$B25+$H25-1)/$F25),1)*CEILING((($G25-1+$C25+$H25-1)/$G25),1)*$F25*$G25*$L25)/($B25*$C25)</f>
        <v>3.75</v>
      </c>
      <c r="N25" s="2">
        <v>1</v>
      </c>
      <c r="O25" s="9">
        <f>((CEILING((($F25-2+$D25*2+$J25*2-2)/$F25),1)*CEILING((($G25-1+$E25+$J25-1)/$G25),1)*$F25*$G25*$L25)/($D25*2*$E25))/2</f>
        <v>2.25</v>
      </c>
      <c r="P25" s="2">
        <v>0.5</v>
      </c>
      <c r="Q25" s="7">
        <f>M25+N25+O25+P25</f>
        <v>7.5</v>
      </c>
      <c r="R25" s="16">
        <v>1</v>
      </c>
      <c r="S25" s="2">
        <v>0.5</v>
      </c>
      <c r="T25" s="7">
        <f>Q25+R25+S25</f>
        <v>9</v>
      </c>
    </row>
    <row r="26" spans="1:21" ht="15.75" hidden="1" customHeight="1">
      <c r="A26" s="46"/>
      <c r="B26" s="13">
        <v>8</v>
      </c>
      <c r="C26" s="3">
        <v>8</v>
      </c>
      <c r="D26" s="2">
        <v>4</v>
      </c>
      <c r="E26" s="2">
        <v>4</v>
      </c>
      <c r="F26" s="3">
        <v>8</v>
      </c>
      <c r="G26" s="3">
        <v>2</v>
      </c>
      <c r="H26" s="3">
        <v>1</v>
      </c>
      <c r="I26" s="3"/>
      <c r="J26" s="3">
        <v>1</v>
      </c>
      <c r="K26" s="21"/>
      <c r="L26" s="21">
        <v>2</v>
      </c>
      <c r="M26" s="16">
        <f>(CEILING((($F26-1+$B26+$H26-1)/$F26),1)*CEILING((($G26-1+$C26+$H26-1)/$G26),1)*$F26*$G26*$L26)/($B26*$C26)</f>
        <v>5</v>
      </c>
      <c r="N26" s="2">
        <v>1</v>
      </c>
      <c r="O26" s="9">
        <f>((CEILING((($F26-2+$D26*2+$J26*2-2)/$F26),1)*CEILING((($G26-1+$E26+$J26-1)/$G26),1)*$F26*$G26*$L26)/($D26*2*$E26))/2</f>
        <v>3</v>
      </c>
      <c r="P26" s="2">
        <v>0.5</v>
      </c>
      <c r="Q26" s="7">
        <f>M26+N26+O26+P26</f>
        <v>9.5</v>
      </c>
      <c r="R26" s="16">
        <v>1</v>
      </c>
      <c r="S26" s="2">
        <v>0.5</v>
      </c>
      <c r="T26" s="7">
        <f>Q26+R26+S26</f>
        <v>11</v>
      </c>
    </row>
    <row r="27" spans="1:21" ht="15.75" hidden="1" customHeight="1" thickBot="1">
      <c r="A27" s="57"/>
      <c r="B27" s="15">
        <v>8</v>
      </c>
      <c r="C27" s="6">
        <v>8</v>
      </c>
      <c r="D27" s="6">
        <v>4</v>
      </c>
      <c r="E27" s="6">
        <v>4</v>
      </c>
      <c r="F27" s="6">
        <v>4</v>
      </c>
      <c r="G27" s="6">
        <v>4</v>
      </c>
      <c r="H27" s="6">
        <v>1</v>
      </c>
      <c r="I27" s="6"/>
      <c r="J27" s="6">
        <v>1</v>
      </c>
      <c r="K27" s="23"/>
      <c r="L27" s="23">
        <v>2</v>
      </c>
      <c r="M27" s="17">
        <f>(CEILING((($F27-1+$B27+$H27-1)/$F27),1)*CEILING((($G27-1+$C27+$H27-1)/$G27),1)*$F27*$G27*$L27)/($B27*$C27)</f>
        <v>4.5</v>
      </c>
      <c r="N27" s="6">
        <v>1</v>
      </c>
      <c r="O27" s="9">
        <f>((CEILING((($F27-2+$D27*2+$J27*2-2)/$F27),1)*CEILING((($G27-1+$E27+$J27-1)/$G27),1)*$F27*$G27*$L27)/($D27*2*$E27))/2</f>
        <v>3</v>
      </c>
      <c r="P27" s="6">
        <v>0.5</v>
      </c>
      <c r="Q27" s="8">
        <f>M27+N27+O27+P27</f>
        <v>9</v>
      </c>
      <c r="R27" s="17">
        <v>1</v>
      </c>
      <c r="S27" s="6">
        <v>0.5</v>
      </c>
      <c r="T27" s="8">
        <f>Q27+R27+S27</f>
        <v>10.5</v>
      </c>
    </row>
    <row r="28" spans="1:21" ht="15.75" hidden="1" customHeight="1" thickBo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2"/>
      <c r="L28" s="32"/>
      <c r="M28" s="30"/>
      <c r="N28" s="31"/>
      <c r="O28" s="31"/>
      <c r="P28" s="31"/>
      <c r="Q28" s="32"/>
      <c r="R28" s="30"/>
      <c r="S28" s="31"/>
      <c r="T28" s="32"/>
    </row>
    <row r="29" spans="1:21" ht="15.75" hidden="1" customHeight="1" thickBot="1">
      <c r="A29" s="42" t="s">
        <v>17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4"/>
    </row>
    <row r="30" spans="1:21" hidden="1">
      <c r="A30" s="45" t="s">
        <v>13</v>
      </c>
      <c r="B30" s="47" t="s">
        <v>4</v>
      </c>
      <c r="C30" s="49" t="s">
        <v>5</v>
      </c>
      <c r="D30" s="49" t="s">
        <v>6</v>
      </c>
      <c r="E30" s="49" t="s">
        <v>7</v>
      </c>
      <c r="F30" s="49" t="s">
        <v>0</v>
      </c>
      <c r="G30" s="49" t="s">
        <v>1</v>
      </c>
      <c r="H30" s="49" t="s">
        <v>2</v>
      </c>
      <c r="I30" s="33"/>
      <c r="J30" s="49" t="s">
        <v>3</v>
      </c>
      <c r="K30" s="35"/>
      <c r="L30" s="51" t="s">
        <v>8</v>
      </c>
      <c r="M30" s="53" t="s">
        <v>19</v>
      </c>
      <c r="N30" s="54"/>
      <c r="O30" s="54"/>
      <c r="P30" s="54"/>
      <c r="Q30" s="55"/>
      <c r="R30" s="40" t="s">
        <v>12</v>
      </c>
      <c r="S30" s="41"/>
      <c r="T30" s="56"/>
    </row>
    <row r="31" spans="1:21" ht="32.25" hidden="1" thickBot="1">
      <c r="A31" s="46"/>
      <c r="B31" s="48"/>
      <c r="C31" s="50"/>
      <c r="D31" s="50"/>
      <c r="E31" s="50"/>
      <c r="F31" s="50"/>
      <c r="G31" s="50"/>
      <c r="H31" s="50"/>
      <c r="I31" s="34"/>
      <c r="J31" s="50"/>
      <c r="K31" s="36"/>
      <c r="L31" s="52"/>
      <c r="M31" s="24" t="s">
        <v>15</v>
      </c>
      <c r="N31" s="10" t="s">
        <v>10</v>
      </c>
      <c r="O31" s="10" t="s">
        <v>11</v>
      </c>
      <c r="P31" s="10" t="s">
        <v>18</v>
      </c>
      <c r="Q31" s="25" t="s">
        <v>14</v>
      </c>
      <c r="R31" s="28" t="s">
        <v>10</v>
      </c>
      <c r="S31" s="11" t="s">
        <v>18</v>
      </c>
      <c r="T31" s="19" t="s">
        <v>14</v>
      </c>
    </row>
    <row r="32" spans="1:21" ht="15.75" hidden="1" customHeight="1">
      <c r="A32" s="46"/>
      <c r="B32" s="12">
        <v>8</v>
      </c>
      <c r="C32" s="9">
        <v>8</v>
      </c>
      <c r="D32" s="9">
        <v>4</v>
      </c>
      <c r="E32" s="9">
        <v>4</v>
      </c>
      <c r="F32" s="9">
        <v>4</v>
      </c>
      <c r="G32" s="9">
        <v>1</v>
      </c>
      <c r="H32" s="9">
        <v>1</v>
      </c>
      <c r="I32" s="9"/>
      <c r="J32" s="9">
        <v>4</v>
      </c>
      <c r="K32" s="20"/>
      <c r="L32" s="20">
        <v>2</v>
      </c>
      <c r="M32" s="26">
        <f>(CEILING((($F32-1+$B32+$H32-1)/$F32),1)*CEILING((($G32-1+$C32+$H32-1)/$G32),1)*$F32*$G32*$L32)/($B32*$C32)</f>
        <v>3</v>
      </c>
      <c r="N32" s="9">
        <v>1</v>
      </c>
      <c r="O32" s="9">
        <f>((CEILING((($F32-2+$D32*2+$J32*2-2)/$F32),1)*CEILING((($G32-1+$E32+$J32-1)/$G32),1)*$F32*$G32*$L32)/($D32*2*$E32))/2</f>
        <v>3.5</v>
      </c>
      <c r="P32" s="9">
        <v>0.5</v>
      </c>
      <c r="Q32" s="18">
        <f>M32+N32+O32+P32</f>
        <v>8</v>
      </c>
      <c r="R32" s="26">
        <v>1</v>
      </c>
      <c r="S32" s="9">
        <v>0.5</v>
      </c>
      <c r="T32" s="18">
        <f>Q32+R32+S32</f>
        <v>9.5</v>
      </c>
    </row>
    <row r="33" spans="1:21" ht="15.75" hidden="1" customHeight="1">
      <c r="A33" s="46"/>
      <c r="B33" s="13">
        <v>8</v>
      </c>
      <c r="C33" s="3">
        <v>8</v>
      </c>
      <c r="D33" s="2">
        <v>4</v>
      </c>
      <c r="E33" s="2">
        <v>4</v>
      </c>
      <c r="F33" s="3">
        <v>8</v>
      </c>
      <c r="G33" s="3">
        <v>1</v>
      </c>
      <c r="H33" s="3">
        <v>1</v>
      </c>
      <c r="I33" s="3"/>
      <c r="J33" s="3">
        <v>4</v>
      </c>
      <c r="K33" s="21"/>
      <c r="L33" s="21">
        <v>2</v>
      </c>
      <c r="M33" s="16">
        <f>(CEILING((($F33-1+$B33+$H33-1)/$F33),1)*CEILING((($G33-1+$C33+$H33-1)/$G33),1)*$F33*$G33*$L33)/($B33*$C33)</f>
        <v>4</v>
      </c>
      <c r="N33" s="2">
        <v>1</v>
      </c>
      <c r="O33" s="9">
        <f>((CEILING((($F33-2+$D33*2+$J33*2-2)/$F33),1)*CEILING((($G33-1+$E33+$J33-1)/$G33),1)*$F33*$G33*$L33)/($D33*2*$E33))/2</f>
        <v>5.25</v>
      </c>
      <c r="P33" s="2">
        <v>0.5</v>
      </c>
      <c r="Q33" s="7">
        <f>M33+N33+O33+P33</f>
        <v>10.75</v>
      </c>
      <c r="R33" s="16">
        <v>1</v>
      </c>
      <c r="S33" s="2">
        <v>0.5</v>
      </c>
      <c r="T33" s="7">
        <f>Q33+R33+S33</f>
        <v>12.25</v>
      </c>
    </row>
    <row r="34" spans="1:21" ht="15.75" hidden="1" customHeight="1">
      <c r="A34" s="46"/>
      <c r="B34" s="14">
        <v>8</v>
      </c>
      <c r="C34" s="2">
        <v>8</v>
      </c>
      <c r="D34" s="2">
        <v>4</v>
      </c>
      <c r="E34" s="2">
        <v>4</v>
      </c>
      <c r="F34" s="2">
        <v>4</v>
      </c>
      <c r="G34" s="2">
        <v>2</v>
      </c>
      <c r="H34" s="2">
        <v>1</v>
      </c>
      <c r="I34" s="2"/>
      <c r="J34" s="2">
        <v>4</v>
      </c>
      <c r="K34" s="22"/>
      <c r="L34" s="22">
        <v>2</v>
      </c>
      <c r="M34" s="16">
        <f>(CEILING((($F34-1+$B34+$H34-1)/$F34),1)*CEILING((($G34-1+$C34+$H34-1)/$G34),1)*$F34*$G34*$L34)/($B34*$C34)</f>
        <v>3.75</v>
      </c>
      <c r="N34" s="2">
        <v>1</v>
      </c>
      <c r="O34" s="9">
        <f>((CEILING((($F34-2+$D34*2+$J34*2-2)/$F34),1)*CEILING((($G34-1+$E34+$J34-1)/$G34),1)*$F34*$G34*$L34)/($D34*2*$E34))/2</f>
        <v>4</v>
      </c>
      <c r="P34" s="2">
        <v>0.5</v>
      </c>
      <c r="Q34" s="7">
        <f>M34+N34+O34+P34</f>
        <v>9.25</v>
      </c>
      <c r="R34" s="16">
        <v>1</v>
      </c>
      <c r="S34" s="2">
        <v>0.5</v>
      </c>
      <c r="T34" s="7">
        <f>Q34+R34+S34</f>
        <v>10.75</v>
      </c>
    </row>
    <row r="35" spans="1:21" ht="15.75" hidden="1" customHeight="1">
      <c r="A35" s="46"/>
      <c r="B35" s="13">
        <v>8</v>
      </c>
      <c r="C35" s="3">
        <v>8</v>
      </c>
      <c r="D35" s="2">
        <v>4</v>
      </c>
      <c r="E35" s="2">
        <v>4</v>
      </c>
      <c r="F35" s="3">
        <v>8</v>
      </c>
      <c r="G35" s="3">
        <v>2</v>
      </c>
      <c r="H35" s="3">
        <v>1</v>
      </c>
      <c r="I35" s="3"/>
      <c r="J35" s="3">
        <v>4</v>
      </c>
      <c r="K35" s="21"/>
      <c r="L35" s="21">
        <v>2</v>
      </c>
      <c r="M35" s="16">
        <f>(CEILING((($F35-1+$B35+$H35-1)/$F35),1)*CEILING((($G35-1+$C35+$H35-1)/$G35),1)*$F35*$G35*$L35)/($B35*$C35)</f>
        <v>5</v>
      </c>
      <c r="N35" s="2">
        <v>1</v>
      </c>
      <c r="O35" s="9">
        <f>((CEILING((($F35-2+$D35*2+$J35*2-2)/$F35),1)*CEILING((($G35-1+$E35+$J35-1)/$G35),1)*$F35*$G35*$L35)/($D35*2*$E35))/2</f>
        <v>6</v>
      </c>
      <c r="P35" s="2">
        <v>0.5</v>
      </c>
      <c r="Q35" s="7">
        <f>M35+N35+O35+P35</f>
        <v>12.5</v>
      </c>
      <c r="R35" s="16">
        <v>1</v>
      </c>
      <c r="S35" s="2">
        <v>0.5</v>
      </c>
      <c r="T35" s="7">
        <f>Q35+R35+S35</f>
        <v>14</v>
      </c>
    </row>
    <row r="36" spans="1:21" ht="15.75" hidden="1" customHeight="1" thickBot="1">
      <c r="A36" s="57"/>
      <c r="B36" s="15">
        <v>8</v>
      </c>
      <c r="C36" s="6">
        <v>8</v>
      </c>
      <c r="D36" s="6">
        <v>4</v>
      </c>
      <c r="E36" s="6">
        <v>4</v>
      </c>
      <c r="F36" s="6">
        <v>4</v>
      </c>
      <c r="G36" s="6">
        <v>4</v>
      </c>
      <c r="H36" s="6">
        <v>1</v>
      </c>
      <c r="I36" s="6"/>
      <c r="J36" s="6">
        <v>4</v>
      </c>
      <c r="K36" s="23"/>
      <c r="L36" s="23">
        <v>2</v>
      </c>
      <c r="M36" s="17">
        <f>(CEILING((($F36-1+$B36+$H36-1)/$F36),1)*CEILING((($G36-1+$C36+$H36-1)/$G36),1)*$F36*$G36*$L36)/($B36*$C36)</f>
        <v>4.5</v>
      </c>
      <c r="N36" s="6">
        <v>1</v>
      </c>
      <c r="O36" s="9">
        <f>((CEILING((($F36-2+$D36*2+$J36*2-2)/$F36),1)*CEILING((($G36-1+$E36+$J36-1)/$G36),1)*$F36*$G36*$L36)/($D36*2*$E36))/2</f>
        <v>6</v>
      </c>
      <c r="P36" s="6">
        <v>0.5</v>
      </c>
      <c r="Q36" s="8">
        <f>M36+N36+O36+P36</f>
        <v>12</v>
      </c>
      <c r="R36" s="17">
        <v>1</v>
      </c>
      <c r="S36" s="6">
        <v>0.5</v>
      </c>
      <c r="T36" s="8">
        <f>Q36+R36+S36</f>
        <v>13.5</v>
      </c>
    </row>
    <row r="37" spans="1:21" ht="16.5" thickBo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7.25" thickBot="1">
      <c r="A38" s="42" t="s">
        <v>17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4"/>
    </row>
    <row r="39" spans="1:21">
      <c r="A39" s="45" t="s">
        <v>20</v>
      </c>
      <c r="B39" s="47" t="s">
        <v>4</v>
      </c>
      <c r="C39" s="49" t="s">
        <v>5</v>
      </c>
      <c r="D39" s="49" t="s">
        <v>6</v>
      </c>
      <c r="E39" s="49" t="s">
        <v>7</v>
      </c>
      <c r="F39" s="49" t="s">
        <v>0</v>
      </c>
      <c r="G39" s="49" t="s">
        <v>1</v>
      </c>
      <c r="H39" s="49" t="s">
        <v>25</v>
      </c>
      <c r="I39" s="49" t="s">
        <v>27</v>
      </c>
      <c r="J39" s="49" t="s">
        <v>26</v>
      </c>
      <c r="K39" s="49" t="s">
        <v>28</v>
      </c>
      <c r="L39" s="51" t="s">
        <v>8</v>
      </c>
      <c r="M39" s="53" t="s">
        <v>19</v>
      </c>
      <c r="N39" s="54"/>
      <c r="O39" s="54"/>
      <c r="P39" s="54"/>
      <c r="Q39" s="55"/>
      <c r="R39" s="40" t="s">
        <v>12</v>
      </c>
      <c r="S39" s="41"/>
      <c r="T39" s="56"/>
      <c r="U39" s="38" t="s">
        <v>9</v>
      </c>
    </row>
    <row r="40" spans="1:21" ht="32.25" thickBot="1">
      <c r="A40" s="46"/>
      <c r="B40" s="48"/>
      <c r="C40" s="50"/>
      <c r="D40" s="50"/>
      <c r="E40" s="50"/>
      <c r="F40" s="50"/>
      <c r="G40" s="50"/>
      <c r="H40" s="50"/>
      <c r="I40" s="50"/>
      <c r="J40" s="50"/>
      <c r="K40" s="50"/>
      <c r="L40" s="52"/>
      <c r="M40" s="24" t="s">
        <v>15</v>
      </c>
      <c r="N40" s="10" t="s">
        <v>10</v>
      </c>
      <c r="O40" s="10" t="s">
        <v>11</v>
      </c>
      <c r="P40" s="10" t="s">
        <v>18</v>
      </c>
      <c r="Q40" s="25" t="s">
        <v>21</v>
      </c>
      <c r="R40" s="28" t="s">
        <v>10</v>
      </c>
      <c r="S40" s="11" t="s">
        <v>18</v>
      </c>
      <c r="T40" s="19" t="s">
        <v>14</v>
      </c>
      <c r="U40" s="39"/>
    </row>
    <row r="41" spans="1:21">
      <c r="A41" s="46"/>
      <c r="B41" s="12">
        <v>4</v>
      </c>
      <c r="C41" s="9">
        <v>8</v>
      </c>
      <c r="D41" s="9">
        <v>2</v>
      </c>
      <c r="E41" s="9">
        <v>4</v>
      </c>
      <c r="F41" s="9">
        <v>4</v>
      </c>
      <c r="G41" s="9">
        <v>1</v>
      </c>
      <c r="H41" s="9">
        <v>8</v>
      </c>
      <c r="I41" s="9">
        <v>8</v>
      </c>
      <c r="J41" s="9">
        <v>4</v>
      </c>
      <c r="K41" s="9">
        <v>4</v>
      </c>
      <c r="L41" s="20">
        <v>1</v>
      </c>
      <c r="M41" s="26">
        <f>(CEILING((($F41-1+$B41+$H41-1)/$F41),1)*CEILING((($G41-1+$C41+$I41-1)/$G41),1)*$F41*$G41*$L41)/($B41*$C41)</f>
        <v>7.5</v>
      </c>
      <c r="N41" s="9">
        <v>1</v>
      </c>
      <c r="O41" s="9">
        <f>((CEILING((($F41-2+$D41*2+$J41*2-2)/$F41),1)*CEILING((($G41-1+$E41+$K41-1)/$G41),1)*$F41*$G41*$L41)/($D41*2*$E41))/2</f>
        <v>2.625</v>
      </c>
      <c r="P41" s="9">
        <v>0.5</v>
      </c>
      <c r="Q41" s="18">
        <f>M41+N41+O41+P41</f>
        <v>11.625</v>
      </c>
      <c r="R41" s="26">
        <v>1</v>
      </c>
      <c r="S41" s="9">
        <v>0.5</v>
      </c>
      <c r="T41" s="18">
        <f>Q41+R41+S41</f>
        <v>13.125</v>
      </c>
      <c r="U41" s="27">
        <f>(T41)/Q15</f>
        <v>0.91304347826086951</v>
      </c>
    </row>
    <row r="42" spans="1:21">
      <c r="A42" s="46"/>
      <c r="B42" s="13">
        <v>4</v>
      </c>
      <c r="C42" s="3">
        <v>8</v>
      </c>
      <c r="D42" s="2">
        <v>2</v>
      </c>
      <c r="E42" s="2">
        <v>4</v>
      </c>
      <c r="F42" s="3">
        <v>8</v>
      </c>
      <c r="G42" s="3">
        <v>1</v>
      </c>
      <c r="H42" s="3">
        <v>8</v>
      </c>
      <c r="I42" s="3">
        <v>8</v>
      </c>
      <c r="J42" s="3">
        <v>4</v>
      </c>
      <c r="K42" s="3">
        <v>4</v>
      </c>
      <c r="L42" s="21">
        <v>1</v>
      </c>
      <c r="M42" s="26">
        <f t="shared" ref="M42:M44" si="6">(CEILING((($F42-1+$B42+$H42-1)/$F42),1)*CEILING((($G42-1+$C42+$I42-1)/$G42),1)*$F42*$G42*$L42)/($B42*$C42)</f>
        <v>11.25</v>
      </c>
      <c r="N42" s="2">
        <v>1</v>
      </c>
      <c r="O42" s="9">
        <f t="shared" ref="O42:O44" si="7">((CEILING((($F42-2+$D42*2+$J42*2-2)/$F42),1)*CEILING((($G42-1+$E42+$K42-1)/$G42),1)*$F42*$G42*$L42)/($D42*2*$E42))/2</f>
        <v>3.5</v>
      </c>
      <c r="P42" s="2">
        <v>0.5</v>
      </c>
      <c r="Q42" s="7">
        <f>M42+N42+O42+P42</f>
        <v>16.25</v>
      </c>
      <c r="R42" s="16">
        <v>1</v>
      </c>
      <c r="S42" s="2">
        <v>0.5</v>
      </c>
      <c r="T42" s="7">
        <f>Q42+R42+S42</f>
        <v>17.75</v>
      </c>
      <c r="U42" s="27">
        <f>(T42)/Q16</f>
        <v>0.98611111111111116</v>
      </c>
    </row>
    <row r="43" spans="1:21">
      <c r="A43" s="46"/>
      <c r="B43" s="14">
        <v>4</v>
      </c>
      <c r="C43" s="2">
        <v>8</v>
      </c>
      <c r="D43" s="2">
        <v>2</v>
      </c>
      <c r="E43" s="2">
        <v>4</v>
      </c>
      <c r="F43" s="2">
        <v>4</v>
      </c>
      <c r="G43" s="2">
        <v>2</v>
      </c>
      <c r="H43" s="2">
        <v>8</v>
      </c>
      <c r="I43" s="2">
        <v>8</v>
      </c>
      <c r="J43" s="2">
        <v>4</v>
      </c>
      <c r="K43" s="2">
        <v>4</v>
      </c>
      <c r="L43" s="22">
        <v>1</v>
      </c>
      <c r="M43" s="26">
        <f t="shared" si="6"/>
        <v>8</v>
      </c>
      <c r="N43" s="2">
        <v>1</v>
      </c>
      <c r="O43" s="9">
        <f t="shared" si="7"/>
        <v>3</v>
      </c>
      <c r="P43" s="2">
        <v>0.5</v>
      </c>
      <c r="Q43" s="7">
        <f>M43+N43+O43+P43</f>
        <v>12.5</v>
      </c>
      <c r="R43" s="16">
        <v>1</v>
      </c>
      <c r="S43" s="2">
        <v>0.5</v>
      </c>
      <c r="T43" s="7">
        <f>Q43+R43+S43</f>
        <v>14</v>
      </c>
      <c r="U43" s="27">
        <f>(T43)/Q17</f>
        <v>0.90322580645161288</v>
      </c>
    </row>
    <row r="44" spans="1:21">
      <c r="A44" s="46"/>
      <c r="B44" s="13">
        <v>4</v>
      </c>
      <c r="C44" s="3">
        <v>8</v>
      </c>
      <c r="D44" s="2">
        <v>2</v>
      </c>
      <c r="E44" s="2">
        <v>4</v>
      </c>
      <c r="F44" s="3">
        <v>8</v>
      </c>
      <c r="G44" s="3">
        <v>2</v>
      </c>
      <c r="H44" s="3">
        <v>8</v>
      </c>
      <c r="I44" s="3">
        <v>8</v>
      </c>
      <c r="J44" s="3">
        <v>4</v>
      </c>
      <c r="K44" s="3">
        <v>4</v>
      </c>
      <c r="L44" s="21">
        <v>1</v>
      </c>
      <c r="M44" s="26">
        <f t="shared" si="6"/>
        <v>12</v>
      </c>
      <c r="N44" s="2">
        <v>1</v>
      </c>
      <c r="O44" s="9">
        <f t="shared" si="7"/>
        <v>4</v>
      </c>
      <c r="P44" s="2">
        <v>0.5</v>
      </c>
      <c r="Q44" s="7">
        <f>M44+N44+O44+P44</f>
        <v>17.5</v>
      </c>
      <c r="R44" s="16">
        <v>1</v>
      </c>
      <c r="S44" s="2">
        <v>0.5</v>
      </c>
      <c r="T44" s="7">
        <f>Q44+R44+S44</f>
        <v>19</v>
      </c>
      <c r="U44" s="27">
        <f>(T44)/Q18</f>
        <v>0.97435897435897434</v>
      </c>
    </row>
    <row r="45" spans="1:21" ht="16.5" thickBot="1"/>
    <row r="46" spans="1:21" ht="15.75" customHeight="1" thickBot="1">
      <c r="A46" s="42" t="s">
        <v>17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4"/>
    </row>
    <row r="47" spans="1:21">
      <c r="A47" s="45" t="s">
        <v>13</v>
      </c>
      <c r="B47" s="47" t="s">
        <v>4</v>
      </c>
      <c r="C47" s="49" t="s">
        <v>5</v>
      </c>
      <c r="D47" s="49" t="s">
        <v>6</v>
      </c>
      <c r="E47" s="49" t="s">
        <v>7</v>
      </c>
      <c r="F47" s="49" t="s">
        <v>0</v>
      </c>
      <c r="G47" s="49" t="s">
        <v>1</v>
      </c>
      <c r="H47" s="49" t="s">
        <v>25</v>
      </c>
      <c r="I47" s="49" t="s">
        <v>27</v>
      </c>
      <c r="J47" s="49" t="s">
        <v>26</v>
      </c>
      <c r="K47" s="49" t="s">
        <v>28</v>
      </c>
      <c r="L47" s="51" t="s">
        <v>8</v>
      </c>
      <c r="M47" s="53" t="s">
        <v>19</v>
      </c>
      <c r="N47" s="54"/>
      <c r="O47" s="54"/>
      <c r="P47" s="54"/>
      <c r="Q47" s="55"/>
      <c r="R47" s="40" t="s">
        <v>12</v>
      </c>
      <c r="S47" s="41"/>
      <c r="T47" s="56"/>
      <c r="U47" s="38" t="s">
        <v>9</v>
      </c>
    </row>
    <row r="48" spans="1:21" ht="32.25" thickBot="1">
      <c r="A48" s="46"/>
      <c r="B48" s="48"/>
      <c r="C48" s="50"/>
      <c r="D48" s="50"/>
      <c r="E48" s="50"/>
      <c r="F48" s="50"/>
      <c r="G48" s="50"/>
      <c r="H48" s="50"/>
      <c r="I48" s="50"/>
      <c r="J48" s="50"/>
      <c r="K48" s="50"/>
      <c r="L48" s="52"/>
      <c r="M48" s="24" t="s">
        <v>15</v>
      </c>
      <c r="N48" s="10" t="s">
        <v>10</v>
      </c>
      <c r="O48" s="10" t="s">
        <v>11</v>
      </c>
      <c r="P48" s="10" t="s">
        <v>18</v>
      </c>
      <c r="Q48" s="25" t="s">
        <v>14</v>
      </c>
      <c r="R48" s="28" t="s">
        <v>10</v>
      </c>
      <c r="S48" s="11" t="s">
        <v>18</v>
      </c>
      <c r="T48" s="19" t="s">
        <v>14</v>
      </c>
      <c r="U48" s="39"/>
    </row>
    <row r="49" spans="1:25" ht="15.75" customHeight="1">
      <c r="A49" s="46"/>
      <c r="B49" s="12">
        <v>8</v>
      </c>
      <c r="C49" s="9">
        <v>8</v>
      </c>
      <c r="D49" s="9">
        <v>4</v>
      </c>
      <c r="E49" s="9">
        <v>4</v>
      </c>
      <c r="F49" s="9">
        <v>16</v>
      </c>
      <c r="G49" s="9">
        <v>1</v>
      </c>
      <c r="H49" s="9">
        <v>8</v>
      </c>
      <c r="I49" s="9">
        <v>8</v>
      </c>
      <c r="J49" s="9">
        <v>4</v>
      </c>
      <c r="K49" s="9">
        <v>4</v>
      </c>
      <c r="L49" s="20">
        <v>2</v>
      </c>
      <c r="M49" s="26">
        <f>(CEILING((($F49-1+$B49+$H49-1)/$F49),1)*CEILING((($G49-1+$C49+$I49-1)/$G49),1)*$F49*$G49*$L49)/($B49*$C49)</f>
        <v>15</v>
      </c>
      <c r="N49" s="9">
        <v>1</v>
      </c>
      <c r="O49" s="9">
        <f>((CEILING((($F49-2+$D49*2+$J49*2-2)/$F49),1)*CEILING((($G49-1+$E49+$K49-1)/$G49),1)*$F49*$G49*$L49)/($D49*2*$E49))/2</f>
        <v>7</v>
      </c>
      <c r="P49" s="9">
        <v>0.5</v>
      </c>
      <c r="Q49" s="18">
        <f>M49+N49+O49+P49</f>
        <v>23.5</v>
      </c>
      <c r="R49" s="26">
        <v>1</v>
      </c>
      <c r="S49" s="9">
        <v>0.5</v>
      </c>
      <c r="T49" s="18">
        <f>Q49+R49+S49</f>
        <v>25</v>
      </c>
      <c r="U49" s="37">
        <f>(T49)/Q49</f>
        <v>1.0638297872340425</v>
      </c>
    </row>
    <row r="50" spans="1:25" ht="15.75" customHeight="1">
      <c r="A50" s="46"/>
      <c r="B50" s="13">
        <v>8</v>
      </c>
      <c r="C50" s="3">
        <v>8</v>
      </c>
      <c r="D50" s="2">
        <v>4</v>
      </c>
      <c r="E50" s="2">
        <v>4</v>
      </c>
      <c r="F50" s="3">
        <v>32</v>
      </c>
      <c r="G50" s="3">
        <v>1</v>
      </c>
      <c r="H50" s="3">
        <v>8</v>
      </c>
      <c r="I50" s="3">
        <v>8</v>
      </c>
      <c r="J50" s="3">
        <v>4</v>
      </c>
      <c r="K50" s="3">
        <v>4</v>
      </c>
      <c r="L50" s="21">
        <v>2</v>
      </c>
      <c r="M50" s="26">
        <f t="shared" ref="M50:M52" si="8">(CEILING((($F50-1+$B50+$H50-1)/$F50),1)*CEILING((($G50-1+$C50+$I50-1)/$G50),1)*$F50*$G50*$L50)/($B50*$C50)</f>
        <v>30</v>
      </c>
      <c r="N50" s="2">
        <v>1</v>
      </c>
      <c r="O50" s="9">
        <f t="shared" ref="O50:O52" si="9">((CEILING((($F50-2+$D50*2+$J50*2-2)/$F50),1)*CEILING((($G50-1+$E50+$K50-1)/$G50),1)*$F50*$G50*$L50)/($D50*2*$E50))/2</f>
        <v>14</v>
      </c>
      <c r="P50" s="2">
        <v>0.5</v>
      </c>
      <c r="Q50" s="7">
        <f>M50+N50+O50+P50</f>
        <v>45.5</v>
      </c>
      <c r="R50" s="16">
        <v>1</v>
      </c>
      <c r="S50" s="2">
        <v>0.5</v>
      </c>
      <c r="T50" s="7">
        <f>Q50+R50+S50</f>
        <v>47</v>
      </c>
      <c r="U50" s="37">
        <f t="shared" ref="U50:U52" si="10">(T50)/Q50</f>
        <v>1.0329670329670331</v>
      </c>
    </row>
    <row r="51" spans="1:25" ht="15.75" customHeight="1">
      <c r="A51" s="46"/>
      <c r="B51" s="14">
        <v>8</v>
      </c>
      <c r="C51" s="2">
        <v>8</v>
      </c>
      <c r="D51" s="2">
        <v>4</v>
      </c>
      <c r="E51" s="2">
        <v>4</v>
      </c>
      <c r="F51" s="2">
        <v>16</v>
      </c>
      <c r="G51" s="2">
        <v>2</v>
      </c>
      <c r="H51" s="2">
        <v>8</v>
      </c>
      <c r="I51" s="2">
        <v>8</v>
      </c>
      <c r="J51" s="2">
        <v>4</v>
      </c>
      <c r="K51" s="2">
        <v>4</v>
      </c>
      <c r="L51" s="22">
        <v>2</v>
      </c>
      <c r="M51" s="26">
        <f t="shared" si="8"/>
        <v>16</v>
      </c>
      <c r="N51" s="2">
        <v>1</v>
      </c>
      <c r="O51" s="9">
        <f t="shared" si="9"/>
        <v>8</v>
      </c>
      <c r="P51" s="2">
        <v>0.5</v>
      </c>
      <c r="Q51" s="7">
        <f>M51+N51+O51+P51</f>
        <v>25.5</v>
      </c>
      <c r="R51" s="16">
        <v>1</v>
      </c>
      <c r="S51" s="2">
        <v>0.5</v>
      </c>
      <c r="T51" s="7">
        <f>Q51+R51+S51</f>
        <v>27</v>
      </c>
      <c r="U51" s="37">
        <f t="shared" si="10"/>
        <v>1.0588235294117647</v>
      </c>
    </row>
    <row r="52" spans="1:25" ht="15.75" customHeight="1">
      <c r="A52" s="46"/>
      <c r="B52" s="13">
        <v>8</v>
      </c>
      <c r="C52" s="3">
        <v>8</v>
      </c>
      <c r="D52" s="2">
        <v>4</v>
      </c>
      <c r="E52" s="2">
        <v>4</v>
      </c>
      <c r="F52" s="3">
        <v>32</v>
      </c>
      <c r="G52" s="3">
        <v>2</v>
      </c>
      <c r="H52" s="3">
        <v>8</v>
      </c>
      <c r="I52" s="3">
        <v>8</v>
      </c>
      <c r="J52" s="3">
        <v>4</v>
      </c>
      <c r="K52" s="3">
        <v>4</v>
      </c>
      <c r="L52" s="21">
        <v>2</v>
      </c>
      <c r="M52" s="26">
        <f t="shared" si="8"/>
        <v>32</v>
      </c>
      <c r="N52" s="2">
        <v>1</v>
      </c>
      <c r="O52" s="9">
        <f t="shared" si="9"/>
        <v>16</v>
      </c>
      <c r="P52" s="2">
        <v>0.5</v>
      </c>
      <c r="Q52" s="7">
        <f>M52+N52+O52+P52</f>
        <v>49.5</v>
      </c>
      <c r="R52" s="16">
        <v>1</v>
      </c>
      <c r="S52" s="2">
        <v>0.5</v>
      </c>
      <c r="T52" s="7">
        <f>Q52+R52+S52</f>
        <v>51</v>
      </c>
      <c r="U52" s="37">
        <f t="shared" si="10"/>
        <v>1.0303030303030303</v>
      </c>
    </row>
    <row r="53" spans="1:25" ht="16.5" thickBot="1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5" ht="17.25" thickBot="1">
      <c r="A54" s="42" t="s">
        <v>17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4"/>
    </row>
    <row r="55" spans="1:25">
      <c r="A55" s="45" t="s">
        <v>20</v>
      </c>
      <c r="B55" s="47" t="s">
        <v>4</v>
      </c>
      <c r="C55" s="49" t="s">
        <v>5</v>
      </c>
      <c r="D55" s="49" t="s">
        <v>6</v>
      </c>
      <c r="E55" s="49" t="s">
        <v>7</v>
      </c>
      <c r="F55" s="49" t="s">
        <v>0</v>
      </c>
      <c r="G55" s="49" t="s">
        <v>1</v>
      </c>
      <c r="H55" s="49" t="s">
        <v>25</v>
      </c>
      <c r="I55" s="49" t="s">
        <v>27</v>
      </c>
      <c r="J55" s="49" t="s">
        <v>26</v>
      </c>
      <c r="K55" s="49" t="s">
        <v>28</v>
      </c>
      <c r="L55" s="51" t="s">
        <v>8</v>
      </c>
      <c r="M55" s="53" t="s">
        <v>19</v>
      </c>
      <c r="N55" s="54"/>
      <c r="O55" s="54"/>
      <c r="P55" s="54"/>
      <c r="Q55" s="55"/>
      <c r="R55" s="40" t="s">
        <v>12</v>
      </c>
      <c r="S55" s="41"/>
      <c r="T55" s="56"/>
      <c r="U55" s="38" t="s">
        <v>9</v>
      </c>
    </row>
    <row r="56" spans="1:25" ht="32.25" thickBot="1">
      <c r="A56" s="46"/>
      <c r="B56" s="48"/>
      <c r="C56" s="50"/>
      <c r="D56" s="50"/>
      <c r="E56" s="50"/>
      <c r="F56" s="50"/>
      <c r="G56" s="50"/>
      <c r="H56" s="50"/>
      <c r="I56" s="50"/>
      <c r="J56" s="50"/>
      <c r="K56" s="50"/>
      <c r="L56" s="52"/>
      <c r="M56" s="24" t="s">
        <v>15</v>
      </c>
      <c r="N56" s="10" t="s">
        <v>10</v>
      </c>
      <c r="O56" s="10" t="s">
        <v>11</v>
      </c>
      <c r="P56" s="10" t="s">
        <v>18</v>
      </c>
      <c r="Q56" s="25" t="s">
        <v>14</v>
      </c>
      <c r="R56" s="28" t="s">
        <v>10</v>
      </c>
      <c r="S56" s="11" t="s">
        <v>18</v>
      </c>
      <c r="T56" s="19" t="s">
        <v>14</v>
      </c>
      <c r="U56" s="39"/>
    </row>
    <row r="57" spans="1:25">
      <c r="A57" s="46"/>
      <c r="B57" s="12">
        <v>4</v>
      </c>
      <c r="C57" s="9">
        <v>8</v>
      </c>
      <c r="D57" s="9">
        <v>2</v>
      </c>
      <c r="E57" s="9">
        <v>4</v>
      </c>
      <c r="F57" s="9">
        <f>F$49</f>
        <v>16</v>
      </c>
      <c r="G57" s="9">
        <f>G$49</f>
        <v>1</v>
      </c>
      <c r="H57" s="9">
        <v>8</v>
      </c>
      <c r="I57" s="9">
        <v>8</v>
      </c>
      <c r="J57" s="9">
        <v>4</v>
      </c>
      <c r="K57" s="9">
        <v>4</v>
      </c>
      <c r="L57" s="20">
        <v>1</v>
      </c>
      <c r="M57" s="26">
        <f>(CEILING((($F57-1+$B57+$H57-1)/$F57),1)*CEILING((($G57-1+$C57+$I57-1)/$G57),1)*$F57*$G57*$L57)/($B57*$C57)</f>
        <v>15</v>
      </c>
      <c r="N57" s="9">
        <v>1</v>
      </c>
      <c r="O57" s="9">
        <f>((CEILING((($F57-2+$D57*2+$J57*2-2)/$F57),1)*CEILING((($G57-1+$E57+$K57-1)/$G57),1)*$F57*$G57*$L57)/($D57*2*$E57))/2</f>
        <v>7</v>
      </c>
      <c r="P57" s="9">
        <v>0.5</v>
      </c>
      <c r="Q57" s="18">
        <f>M57+N57+O57+P57</f>
        <v>23.5</v>
      </c>
      <c r="R57" s="26">
        <v>1</v>
      </c>
      <c r="S57" s="9">
        <v>0.5</v>
      </c>
      <c r="T57" s="18">
        <f>Q57+R57+S57</f>
        <v>25</v>
      </c>
      <c r="U57" s="37">
        <f>(T57)/Q49</f>
        <v>1.0638297872340425</v>
      </c>
    </row>
    <row r="58" spans="1:25">
      <c r="A58" s="46"/>
      <c r="B58" s="13">
        <v>4</v>
      </c>
      <c r="C58" s="3">
        <v>8</v>
      </c>
      <c r="D58" s="2">
        <v>2</v>
      </c>
      <c r="E58" s="2">
        <v>4</v>
      </c>
      <c r="F58" s="3">
        <f>F$50</f>
        <v>32</v>
      </c>
      <c r="G58" s="3">
        <f>G$50</f>
        <v>1</v>
      </c>
      <c r="H58" s="3">
        <v>8</v>
      </c>
      <c r="I58" s="3">
        <v>8</v>
      </c>
      <c r="J58" s="3">
        <v>4</v>
      </c>
      <c r="K58" s="3">
        <v>4</v>
      </c>
      <c r="L58" s="21">
        <v>1</v>
      </c>
      <c r="M58" s="26">
        <f t="shared" ref="M58:M60" si="11">(CEILING((($F58-1+$B58+$H58-1)/$F58),1)*CEILING((($G58-1+$C58+$I58-1)/$G58),1)*$F58*$G58*$L58)/($B58*$C58)</f>
        <v>30</v>
      </c>
      <c r="N58" s="2">
        <v>1</v>
      </c>
      <c r="O58" s="9">
        <f t="shared" ref="O58:O60" si="12">((CEILING((($F58-2+$D58*2+$J58*2-2)/$F58),1)*CEILING((($G58-1+$E58+$K58-1)/$G58),1)*$F58*$G58*$L58)/($D58*2*$E58))/2</f>
        <v>14</v>
      </c>
      <c r="P58" s="2">
        <v>0.5</v>
      </c>
      <c r="Q58" s="7">
        <f>M58+N58+O58+P58</f>
        <v>45.5</v>
      </c>
      <c r="R58" s="16">
        <v>1</v>
      </c>
      <c r="S58" s="2">
        <v>0.5</v>
      </c>
      <c r="T58" s="7">
        <f>Q58+R58+S58</f>
        <v>47</v>
      </c>
      <c r="U58" s="37">
        <f>(T58)/Q50</f>
        <v>1.0329670329670331</v>
      </c>
    </row>
    <row r="59" spans="1:25">
      <c r="A59" s="46"/>
      <c r="B59" s="14">
        <v>4</v>
      </c>
      <c r="C59" s="2">
        <v>8</v>
      </c>
      <c r="D59" s="2">
        <v>2</v>
      </c>
      <c r="E59" s="2">
        <v>4</v>
      </c>
      <c r="F59" s="9">
        <f>F$51</f>
        <v>16</v>
      </c>
      <c r="G59" s="9">
        <f>G$51</f>
        <v>2</v>
      </c>
      <c r="H59" s="2">
        <v>8</v>
      </c>
      <c r="I59" s="2">
        <v>8</v>
      </c>
      <c r="J59" s="2">
        <v>4</v>
      </c>
      <c r="K59" s="2">
        <v>4</v>
      </c>
      <c r="L59" s="22">
        <v>1</v>
      </c>
      <c r="M59" s="26">
        <f t="shared" si="11"/>
        <v>16</v>
      </c>
      <c r="N59" s="2">
        <v>1</v>
      </c>
      <c r="O59" s="9">
        <f t="shared" si="12"/>
        <v>8</v>
      </c>
      <c r="P59" s="2">
        <v>0.5</v>
      </c>
      <c r="Q59" s="7">
        <f>M59+N59+O59+P59</f>
        <v>25.5</v>
      </c>
      <c r="R59" s="16">
        <v>1</v>
      </c>
      <c r="S59" s="2">
        <v>0.5</v>
      </c>
      <c r="T59" s="7">
        <f>Q59+R59+S59</f>
        <v>27</v>
      </c>
      <c r="U59" s="37">
        <f>(T59)/Q51</f>
        <v>1.0588235294117647</v>
      </c>
    </row>
    <row r="60" spans="1:25">
      <c r="A60" s="46"/>
      <c r="B60" s="13">
        <v>4</v>
      </c>
      <c r="C60" s="3">
        <v>8</v>
      </c>
      <c r="D60" s="2">
        <v>2</v>
      </c>
      <c r="E60" s="2">
        <v>4</v>
      </c>
      <c r="F60" s="3">
        <f>F$52</f>
        <v>32</v>
      </c>
      <c r="G60" s="3">
        <f>G$52</f>
        <v>2</v>
      </c>
      <c r="H60" s="3">
        <v>8</v>
      </c>
      <c r="I60" s="3">
        <v>8</v>
      </c>
      <c r="J60" s="3">
        <v>4</v>
      </c>
      <c r="K60" s="3">
        <v>4</v>
      </c>
      <c r="L60" s="21">
        <v>1</v>
      </c>
      <c r="M60" s="26">
        <f t="shared" si="11"/>
        <v>32</v>
      </c>
      <c r="N60" s="2">
        <v>1</v>
      </c>
      <c r="O60" s="9">
        <f t="shared" si="12"/>
        <v>16</v>
      </c>
      <c r="P60" s="2">
        <v>0.5</v>
      </c>
      <c r="Q60" s="7">
        <f>M60+N60+O60+P60</f>
        <v>49.5</v>
      </c>
      <c r="R60" s="16">
        <v>1</v>
      </c>
      <c r="S60" s="2">
        <v>0.5</v>
      </c>
      <c r="T60" s="7">
        <f>Q60+R60+S60</f>
        <v>51</v>
      </c>
      <c r="U60" s="37">
        <f>(T60)/Q52</f>
        <v>1.0303030303030303</v>
      </c>
    </row>
    <row r="61" spans="1:25" ht="16.5" thickBot="1"/>
    <row r="62" spans="1:25" ht="15.75" customHeight="1" thickBot="1">
      <c r="A62" s="42" t="s">
        <v>17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4"/>
    </row>
    <row r="63" spans="1:25">
      <c r="A63" s="45" t="s">
        <v>22</v>
      </c>
      <c r="B63" s="47" t="s">
        <v>4</v>
      </c>
      <c r="C63" s="49" t="s">
        <v>5</v>
      </c>
      <c r="D63" s="49" t="s">
        <v>6</v>
      </c>
      <c r="E63" s="49" t="s">
        <v>7</v>
      </c>
      <c r="F63" s="49" t="s">
        <v>0</v>
      </c>
      <c r="G63" s="49" t="s">
        <v>1</v>
      </c>
      <c r="H63" s="49" t="s">
        <v>25</v>
      </c>
      <c r="I63" s="49" t="s">
        <v>27</v>
      </c>
      <c r="J63" s="49" t="s">
        <v>26</v>
      </c>
      <c r="K63" s="49" t="s">
        <v>28</v>
      </c>
      <c r="L63" s="51" t="s">
        <v>8</v>
      </c>
      <c r="M63" s="53" t="s">
        <v>19</v>
      </c>
      <c r="N63" s="54"/>
      <c r="O63" s="54"/>
      <c r="P63" s="54"/>
      <c r="Q63" s="55"/>
      <c r="R63" s="40" t="s">
        <v>12</v>
      </c>
      <c r="S63" s="41"/>
      <c r="T63" s="56"/>
      <c r="U63" s="38"/>
      <c r="W63" s="40" t="s">
        <v>24</v>
      </c>
      <c r="X63" s="41"/>
      <c r="Y63" s="38" t="s">
        <v>9</v>
      </c>
    </row>
    <row r="64" spans="1:25" ht="63.75" thickBot="1">
      <c r="A64" s="46"/>
      <c r="B64" s="48"/>
      <c r="C64" s="50"/>
      <c r="D64" s="50"/>
      <c r="E64" s="50"/>
      <c r="F64" s="50"/>
      <c r="G64" s="50"/>
      <c r="H64" s="50"/>
      <c r="I64" s="50"/>
      <c r="J64" s="50"/>
      <c r="K64" s="50"/>
      <c r="L64" s="52"/>
      <c r="M64" s="24" t="s">
        <v>15</v>
      </c>
      <c r="N64" s="10" t="s">
        <v>10</v>
      </c>
      <c r="O64" s="10" t="s">
        <v>11</v>
      </c>
      <c r="P64" s="10" t="s">
        <v>18</v>
      </c>
      <c r="Q64" s="25" t="s">
        <v>14</v>
      </c>
      <c r="R64" s="28" t="s">
        <v>10</v>
      </c>
      <c r="S64" s="11" t="s">
        <v>18</v>
      </c>
      <c r="T64" s="19" t="s">
        <v>14</v>
      </c>
      <c r="U64" s="39"/>
      <c r="W64" s="25" t="s">
        <v>14</v>
      </c>
      <c r="X64" s="19" t="s">
        <v>14</v>
      </c>
      <c r="Y64" s="39"/>
    </row>
    <row r="65" spans="1:25" ht="15.75" customHeight="1">
      <c r="A65" s="46"/>
      <c r="B65" s="12">
        <v>4</v>
      </c>
      <c r="C65" s="9">
        <v>16</v>
      </c>
      <c r="D65" s="9">
        <f>B65/2</f>
        <v>2</v>
      </c>
      <c r="E65" s="9">
        <f>C65/2</f>
        <v>8</v>
      </c>
      <c r="F65" s="9">
        <f>F$49</f>
        <v>16</v>
      </c>
      <c r="G65" s="9">
        <f>G$49</f>
        <v>1</v>
      </c>
      <c r="H65" s="9">
        <v>8</v>
      </c>
      <c r="I65" s="9">
        <v>8</v>
      </c>
      <c r="J65" s="9">
        <v>4</v>
      </c>
      <c r="K65" s="9">
        <v>4</v>
      </c>
      <c r="L65" s="20">
        <v>2</v>
      </c>
      <c r="M65" s="26">
        <f>(CEILING((($F65-1+$B65+$H65-1)/$F65),1)*CEILING((($G65-1+$C65+$I65-1)/$G65),1)*$F65*$G65*$L65)/($B65*$C65)</f>
        <v>23</v>
      </c>
      <c r="N65" s="9">
        <v>1</v>
      </c>
      <c r="O65" s="9">
        <f>((CEILING((($F65-2+$D65*2+$J65*2-2)/$F65),1)*CEILING((($G65-1+$E65+$K65-1)/$G65),1)*$F65*$G65*$L65)/($D65*2*$E65))/2</f>
        <v>11</v>
      </c>
      <c r="P65" s="9">
        <v>0.5</v>
      </c>
      <c r="Q65" s="18">
        <f>M65+N65+O65+P65</f>
        <v>35.5</v>
      </c>
      <c r="R65" s="26">
        <v>1</v>
      </c>
      <c r="S65" s="9">
        <v>0.5</v>
      </c>
      <c r="T65" s="18">
        <f>Q65+R65+S65</f>
        <v>37</v>
      </c>
      <c r="U65" s="37"/>
      <c r="W65" s="2">
        <f>Q65*0.24+Q73*0.75</f>
        <v>21.02</v>
      </c>
      <c r="X65" s="7">
        <f>W65+R65+S65</f>
        <v>22.52</v>
      </c>
      <c r="Y65" s="58">
        <f>X65/Q49</f>
        <v>0.95829787234042552</v>
      </c>
    </row>
    <row r="66" spans="1:25" ht="15.75" customHeight="1">
      <c r="A66" s="46"/>
      <c r="B66" s="13">
        <v>4</v>
      </c>
      <c r="C66" s="3">
        <v>16</v>
      </c>
      <c r="D66" s="9">
        <f t="shared" ref="D66:E68" si="13">B66/2</f>
        <v>2</v>
      </c>
      <c r="E66" s="9">
        <f t="shared" si="13"/>
        <v>8</v>
      </c>
      <c r="F66" s="3">
        <f>F$50</f>
        <v>32</v>
      </c>
      <c r="G66" s="3">
        <f>G$50</f>
        <v>1</v>
      </c>
      <c r="H66" s="3">
        <v>8</v>
      </c>
      <c r="I66" s="3">
        <v>8</v>
      </c>
      <c r="J66" s="3">
        <v>4</v>
      </c>
      <c r="K66" s="3">
        <v>4</v>
      </c>
      <c r="L66" s="21">
        <v>2</v>
      </c>
      <c r="M66" s="26">
        <f t="shared" ref="M66:M68" si="14">(CEILING((($F66-1+$B66+$H66-1)/$F66),1)*CEILING((($G66-1+$C66+$I66-1)/$G66),1)*$F66*$G66*$L66)/($B66*$C66)</f>
        <v>46</v>
      </c>
      <c r="N66" s="2">
        <v>1</v>
      </c>
      <c r="O66" s="9">
        <f t="shared" ref="O66:O68" si="15">((CEILING((($F66-2+$D66*2+$J66*2-2)/$F66),1)*CEILING((($G66-1+$E66+$K66-1)/$G66),1)*$F66*$G66*$L66)/($D66*2*$E66))/2</f>
        <v>22</v>
      </c>
      <c r="P66" s="2">
        <v>0.5</v>
      </c>
      <c r="Q66" s="7">
        <f>M66+N66+O66+P66</f>
        <v>69.5</v>
      </c>
      <c r="R66" s="16">
        <v>1</v>
      </c>
      <c r="S66" s="2">
        <v>0.5</v>
      </c>
      <c r="T66" s="7">
        <f>Q66+R66+S66</f>
        <v>71</v>
      </c>
      <c r="U66" s="37"/>
      <c r="W66" s="2">
        <f t="shared" ref="W66:W68" si="16">Q66*0.24+Q74*0.75</f>
        <v>34.805</v>
      </c>
      <c r="X66" s="7">
        <f t="shared" ref="X66:X68" si="17">W66+R66+S66</f>
        <v>36.305</v>
      </c>
      <c r="Y66" s="58">
        <f t="shared" ref="Y66:Y68" si="18">X66/Q50</f>
        <v>0.7979120879120879</v>
      </c>
    </row>
    <row r="67" spans="1:25" ht="15.75" customHeight="1">
      <c r="A67" s="46"/>
      <c r="B67" s="14">
        <v>4</v>
      </c>
      <c r="C67" s="2">
        <v>16</v>
      </c>
      <c r="D67" s="9">
        <f t="shared" si="13"/>
        <v>2</v>
      </c>
      <c r="E67" s="9">
        <f t="shared" si="13"/>
        <v>8</v>
      </c>
      <c r="F67" s="9">
        <f>F$51</f>
        <v>16</v>
      </c>
      <c r="G67" s="9">
        <f>G$51</f>
        <v>2</v>
      </c>
      <c r="H67" s="2">
        <v>8</v>
      </c>
      <c r="I67" s="2">
        <v>8</v>
      </c>
      <c r="J67" s="2">
        <v>4</v>
      </c>
      <c r="K67" s="2">
        <v>4</v>
      </c>
      <c r="L67" s="22">
        <v>2</v>
      </c>
      <c r="M67" s="26">
        <f t="shared" si="14"/>
        <v>24</v>
      </c>
      <c r="N67" s="2">
        <v>1</v>
      </c>
      <c r="O67" s="9">
        <f t="shared" si="15"/>
        <v>12</v>
      </c>
      <c r="P67" s="2">
        <v>0.5</v>
      </c>
      <c r="Q67" s="7">
        <f>M67+N67+O67+P67</f>
        <v>37.5</v>
      </c>
      <c r="R67" s="16">
        <v>1</v>
      </c>
      <c r="S67" s="2">
        <v>0.5</v>
      </c>
      <c r="T67" s="7">
        <f>Q67+R67+S67</f>
        <v>39</v>
      </c>
      <c r="U67" s="37"/>
      <c r="W67" s="2">
        <f t="shared" si="16"/>
        <v>22.125</v>
      </c>
      <c r="X67" s="7">
        <f t="shared" si="17"/>
        <v>23.625</v>
      </c>
      <c r="Y67" s="58">
        <f t="shared" si="18"/>
        <v>0.92647058823529416</v>
      </c>
    </row>
    <row r="68" spans="1:25" ht="15.75" customHeight="1">
      <c r="A68" s="46"/>
      <c r="B68" s="13">
        <v>4</v>
      </c>
      <c r="C68" s="3">
        <v>16</v>
      </c>
      <c r="D68" s="9">
        <f t="shared" si="13"/>
        <v>2</v>
      </c>
      <c r="E68" s="9">
        <f t="shared" si="13"/>
        <v>8</v>
      </c>
      <c r="F68" s="3">
        <f>F$52</f>
        <v>32</v>
      </c>
      <c r="G68" s="3">
        <f>G$52</f>
        <v>2</v>
      </c>
      <c r="H68" s="3">
        <v>8</v>
      </c>
      <c r="I68" s="3">
        <v>8</v>
      </c>
      <c r="J68" s="3">
        <v>4</v>
      </c>
      <c r="K68" s="3">
        <v>4</v>
      </c>
      <c r="L68" s="21">
        <v>2</v>
      </c>
      <c r="M68" s="26">
        <f t="shared" si="14"/>
        <v>48</v>
      </c>
      <c r="N68" s="2">
        <v>1</v>
      </c>
      <c r="O68" s="9">
        <f t="shared" si="15"/>
        <v>24</v>
      </c>
      <c r="P68" s="2">
        <v>0.5</v>
      </c>
      <c r="Q68" s="7">
        <f>M68+N68+O68+P68</f>
        <v>73.5</v>
      </c>
      <c r="R68" s="16">
        <v>1</v>
      </c>
      <c r="S68" s="2">
        <v>0.5</v>
      </c>
      <c r="T68" s="7">
        <f>Q68+R68+S68</f>
        <v>75</v>
      </c>
      <c r="U68" s="37"/>
      <c r="W68" s="2">
        <f t="shared" si="16"/>
        <v>36.765000000000001</v>
      </c>
      <c r="X68" s="7">
        <f t="shared" si="17"/>
        <v>38.265000000000001</v>
      </c>
      <c r="Y68" s="58">
        <f t="shared" si="18"/>
        <v>0.77303030303030307</v>
      </c>
    </row>
    <row r="69" spans="1:25" ht="16.5" thickBot="1"/>
    <row r="70" spans="1:25" ht="17.25" thickBot="1">
      <c r="A70" s="42" t="s">
        <v>17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4"/>
    </row>
    <row r="71" spans="1:25">
      <c r="A71" s="45" t="s">
        <v>23</v>
      </c>
      <c r="B71" s="47" t="s">
        <v>4</v>
      </c>
      <c r="C71" s="49" t="s">
        <v>5</v>
      </c>
      <c r="D71" s="49" t="s">
        <v>6</v>
      </c>
      <c r="E71" s="49" t="s">
        <v>7</v>
      </c>
      <c r="F71" s="49" t="s">
        <v>0</v>
      </c>
      <c r="G71" s="49" t="s">
        <v>1</v>
      </c>
      <c r="H71" s="49" t="s">
        <v>25</v>
      </c>
      <c r="I71" s="49" t="s">
        <v>27</v>
      </c>
      <c r="J71" s="49" t="s">
        <v>26</v>
      </c>
      <c r="K71" s="49" t="s">
        <v>28</v>
      </c>
      <c r="L71" s="51" t="s">
        <v>8</v>
      </c>
      <c r="M71" s="53" t="s">
        <v>19</v>
      </c>
      <c r="N71" s="54"/>
      <c r="O71" s="54"/>
      <c r="P71" s="54"/>
      <c r="Q71" s="55"/>
      <c r="R71" s="40" t="s">
        <v>12</v>
      </c>
      <c r="S71" s="41"/>
      <c r="T71" s="56"/>
      <c r="U71" s="38"/>
    </row>
    <row r="72" spans="1:25" ht="32.25" thickBot="1">
      <c r="A72" s="46"/>
      <c r="B72" s="48"/>
      <c r="C72" s="50"/>
      <c r="D72" s="50"/>
      <c r="E72" s="50"/>
      <c r="F72" s="50"/>
      <c r="G72" s="50"/>
      <c r="H72" s="50"/>
      <c r="I72" s="50"/>
      <c r="J72" s="50"/>
      <c r="K72" s="50"/>
      <c r="L72" s="52"/>
      <c r="M72" s="24" t="s">
        <v>15</v>
      </c>
      <c r="N72" s="10" t="s">
        <v>10</v>
      </c>
      <c r="O72" s="10" t="s">
        <v>11</v>
      </c>
      <c r="P72" s="10" t="s">
        <v>18</v>
      </c>
      <c r="Q72" s="25" t="s">
        <v>14</v>
      </c>
      <c r="R72" s="28" t="s">
        <v>10</v>
      </c>
      <c r="S72" s="11" t="s">
        <v>18</v>
      </c>
      <c r="T72" s="19" t="s">
        <v>14</v>
      </c>
      <c r="U72" s="39"/>
    </row>
    <row r="73" spans="1:25">
      <c r="A73" s="46"/>
      <c r="B73" s="12">
        <v>12</v>
      </c>
      <c r="C73" s="9">
        <v>16</v>
      </c>
      <c r="D73" s="9">
        <f>B73/2</f>
        <v>6</v>
      </c>
      <c r="E73" s="9">
        <f>C73/2</f>
        <v>8</v>
      </c>
      <c r="F73" s="9">
        <f>F$49</f>
        <v>16</v>
      </c>
      <c r="G73" s="9">
        <f>G$49</f>
        <v>1</v>
      </c>
      <c r="H73" s="9">
        <v>8</v>
      </c>
      <c r="I73" s="9">
        <v>8</v>
      </c>
      <c r="J73" s="9">
        <v>4</v>
      </c>
      <c r="K73" s="9">
        <v>4</v>
      </c>
      <c r="L73" s="20">
        <v>2</v>
      </c>
      <c r="M73" s="26">
        <f>(CEILING((($F73-1+$B73+$H73-1)/$F73),1)*CEILING((($G73-1+$C73+$I73-1)/$G73),1)*$F73*$G73*$L73)/($B73*$C73)</f>
        <v>11.5</v>
      </c>
      <c r="N73" s="9">
        <v>1</v>
      </c>
      <c r="O73" s="9">
        <f>((CEILING((($F73-2+$D73*2+$J73*2-2)/$F73),1)*CEILING((($G73-1+$E73+$K73-1)/$G73),1)*$F73*$G73*$L73)/($D73*2*$E73))/2</f>
        <v>3.6666666666666665</v>
      </c>
      <c r="P73" s="9">
        <v>0.5</v>
      </c>
      <c r="Q73" s="18">
        <f>M73+N73+O73+P73</f>
        <v>16.666666666666668</v>
      </c>
      <c r="R73" s="26">
        <v>1</v>
      </c>
      <c r="S73" s="9">
        <v>0.5</v>
      </c>
      <c r="T73" s="18">
        <f>Q73+R73+S73</f>
        <v>18.166666666666668</v>
      </c>
      <c r="U73" s="37"/>
    </row>
    <row r="74" spans="1:25">
      <c r="A74" s="46"/>
      <c r="B74" s="13">
        <v>12</v>
      </c>
      <c r="C74" s="3">
        <v>16</v>
      </c>
      <c r="D74" s="9">
        <f t="shared" ref="D74:D76" si="19">B74/2</f>
        <v>6</v>
      </c>
      <c r="E74" s="9">
        <f t="shared" ref="E74:E76" si="20">C74/2</f>
        <v>8</v>
      </c>
      <c r="F74" s="3">
        <f>F$50</f>
        <v>32</v>
      </c>
      <c r="G74" s="3">
        <f>G$50</f>
        <v>1</v>
      </c>
      <c r="H74" s="3">
        <v>8</v>
      </c>
      <c r="I74" s="3">
        <v>8</v>
      </c>
      <c r="J74" s="3">
        <v>4</v>
      </c>
      <c r="K74" s="3">
        <v>4</v>
      </c>
      <c r="L74" s="21">
        <v>2</v>
      </c>
      <c r="M74" s="26">
        <f t="shared" ref="M74:M76" si="21">(CEILING((($F74-1+$B74+$H74-1)/$F74),1)*CEILING((($G74-1+$C74+$I74-1)/$G74),1)*$F74*$G74*$L74)/($B74*$C74)</f>
        <v>15.333333333333334</v>
      </c>
      <c r="N74" s="2">
        <v>1</v>
      </c>
      <c r="O74" s="9">
        <f t="shared" ref="O74:O76" si="22">((CEILING((($F74-2+$D74*2+$J74*2-2)/$F74),1)*CEILING((($G74-1+$E74+$K74-1)/$G74),1)*$F74*$G74*$L74)/($D74*2*$E74))/2</f>
        <v>7.333333333333333</v>
      </c>
      <c r="P74" s="2">
        <v>0.5</v>
      </c>
      <c r="Q74" s="7">
        <f>M74+N74+O74+P74</f>
        <v>24.166666666666668</v>
      </c>
      <c r="R74" s="16">
        <v>1</v>
      </c>
      <c r="S74" s="2">
        <v>0.5</v>
      </c>
      <c r="T74" s="7">
        <f>Q74+R74+S74</f>
        <v>25.666666666666668</v>
      </c>
      <c r="U74" s="37"/>
    </row>
    <row r="75" spans="1:25">
      <c r="A75" s="46"/>
      <c r="B75" s="14">
        <v>12</v>
      </c>
      <c r="C75" s="2">
        <v>16</v>
      </c>
      <c r="D75" s="9">
        <f t="shared" si="19"/>
        <v>6</v>
      </c>
      <c r="E75" s="9">
        <f t="shared" si="20"/>
        <v>8</v>
      </c>
      <c r="F75" s="9">
        <f>F$51</f>
        <v>16</v>
      </c>
      <c r="G75" s="9">
        <f>G$51</f>
        <v>2</v>
      </c>
      <c r="H75" s="2">
        <v>8</v>
      </c>
      <c r="I75" s="2">
        <v>8</v>
      </c>
      <c r="J75" s="2">
        <v>4</v>
      </c>
      <c r="K75" s="2">
        <v>4</v>
      </c>
      <c r="L75" s="22">
        <v>2</v>
      </c>
      <c r="M75" s="26">
        <f t="shared" si="21"/>
        <v>12</v>
      </c>
      <c r="N75" s="2">
        <v>1</v>
      </c>
      <c r="O75" s="9">
        <f t="shared" si="22"/>
        <v>4</v>
      </c>
      <c r="P75" s="2">
        <v>0.5</v>
      </c>
      <c r="Q75" s="7">
        <f>M75+N75+O75+P75</f>
        <v>17.5</v>
      </c>
      <c r="R75" s="16">
        <v>1</v>
      </c>
      <c r="S75" s="2">
        <v>0.5</v>
      </c>
      <c r="T75" s="7">
        <f>Q75+R75+S75</f>
        <v>19</v>
      </c>
      <c r="U75" s="37"/>
    </row>
    <row r="76" spans="1:25">
      <c r="A76" s="46"/>
      <c r="B76" s="13">
        <v>12</v>
      </c>
      <c r="C76" s="3">
        <v>16</v>
      </c>
      <c r="D76" s="9">
        <f t="shared" si="19"/>
        <v>6</v>
      </c>
      <c r="E76" s="9">
        <f t="shared" si="20"/>
        <v>8</v>
      </c>
      <c r="F76" s="3">
        <f>F$52</f>
        <v>32</v>
      </c>
      <c r="G76" s="3">
        <f>G$52</f>
        <v>2</v>
      </c>
      <c r="H76" s="3">
        <v>8</v>
      </c>
      <c r="I76" s="3">
        <v>8</v>
      </c>
      <c r="J76" s="3">
        <v>4</v>
      </c>
      <c r="K76" s="3">
        <v>4</v>
      </c>
      <c r="L76" s="21">
        <v>2</v>
      </c>
      <c r="M76" s="26">
        <f t="shared" si="21"/>
        <v>16</v>
      </c>
      <c r="N76" s="2">
        <v>1</v>
      </c>
      <c r="O76" s="9">
        <f t="shared" si="22"/>
        <v>8</v>
      </c>
      <c r="P76" s="2">
        <v>0.5</v>
      </c>
      <c r="Q76" s="7">
        <f>M76+N76+O76+P76</f>
        <v>25.5</v>
      </c>
      <c r="R76" s="16">
        <v>1</v>
      </c>
      <c r="S76" s="2">
        <v>0.5</v>
      </c>
      <c r="T76" s="7">
        <f>Q76+R76+S76</f>
        <v>27</v>
      </c>
      <c r="U76" s="37"/>
    </row>
    <row r="77" spans="1:25" ht="16.5" thickBot="1"/>
    <row r="78" spans="1:25" ht="17.25" thickBot="1">
      <c r="A78" s="42" t="s">
        <v>29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4"/>
    </row>
    <row r="79" spans="1:25">
      <c r="A79" s="45" t="s">
        <v>30</v>
      </c>
      <c r="B79" s="47" t="s">
        <v>4</v>
      </c>
      <c r="C79" s="49" t="s">
        <v>5</v>
      </c>
      <c r="D79" s="49" t="s">
        <v>6</v>
      </c>
      <c r="E79" s="49" t="s">
        <v>7</v>
      </c>
      <c r="F79" s="49" t="s">
        <v>0</v>
      </c>
      <c r="G79" s="49" t="s">
        <v>1</v>
      </c>
      <c r="H79" s="49" t="s">
        <v>25</v>
      </c>
      <c r="I79" s="49" t="s">
        <v>27</v>
      </c>
      <c r="J79" s="49" t="s">
        <v>26</v>
      </c>
      <c r="K79" s="49" t="s">
        <v>28</v>
      </c>
      <c r="L79" s="51" t="s">
        <v>8</v>
      </c>
      <c r="M79" s="53" t="s">
        <v>19</v>
      </c>
      <c r="N79" s="54"/>
      <c r="O79" s="54"/>
      <c r="P79" s="54"/>
      <c r="Q79" s="55"/>
      <c r="R79" s="40" t="s">
        <v>12</v>
      </c>
      <c r="S79" s="41"/>
      <c r="T79" s="56"/>
      <c r="U79" s="38" t="s">
        <v>9</v>
      </c>
    </row>
    <row r="80" spans="1:25" ht="32.25" thickBot="1">
      <c r="A80" s="46"/>
      <c r="B80" s="48"/>
      <c r="C80" s="50"/>
      <c r="D80" s="50"/>
      <c r="E80" s="50"/>
      <c r="F80" s="50"/>
      <c r="G80" s="50"/>
      <c r="H80" s="50"/>
      <c r="I80" s="50"/>
      <c r="J80" s="50"/>
      <c r="K80" s="50"/>
      <c r="L80" s="52"/>
      <c r="M80" s="24" t="s">
        <v>15</v>
      </c>
      <c r="N80" s="10" t="s">
        <v>10</v>
      </c>
      <c r="O80" s="10" t="s">
        <v>11</v>
      </c>
      <c r="P80" s="10" t="s">
        <v>18</v>
      </c>
      <c r="Q80" s="25" t="s">
        <v>14</v>
      </c>
      <c r="R80" s="28" t="s">
        <v>10</v>
      </c>
      <c r="S80" s="11" t="s">
        <v>18</v>
      </c>
      <c r="T80" s="19" t="s">
        <v>14</v>
      </c>
      <c r="U80" s="39"/>
    </row>
    <row r="81" spans="1:21">
      <c r="A81" s="46"/>
      <c r="B81" s="9">
        <v>8</v>
      </c>
      <c r="C81" s="12">
        <v>4</v>
      </c>
      <c r="D81" s="9">
        <v>4</v>
      </c>
      <c r="E81" s="9">
        <v>2</v>
      </c>
      <c r="F81" s="9">
        <f>F$49</f>
        <v>16</v>
      </c>
      <c r="G81" s="9">
        <f>G$49</f>
        <v>1</v>
      </c>
      <c r="H81" s="9">
        <v>8</v>
      </c>
      <c r="I81" s="9">
        <v>8</v>
      </c>
      <c r="J81" s="9">
        <v>4</v>
      </c>
      <c r="K81" s="9">
        <v>4</v>
      </c>
      <c r="L81" s="20">
        <v>1</v>
      </c>
      <c r="M81" s="26">
        <f>(CEILING((($F81-1+$B81+$H81-1)/$F81),1)*CEILING((($G81-1+$C81+$I81-1)/$G81),1)*$F81*$G81*$L81)/($B81*$C81)</f>
        <v>11</v>
      </c>
      <c r="N81" s="9">
        <v>1</v>
      </c>
      <c r="O81" s="9">
        <f>((CEILING((($F81-2+$D81*2+$J81*2-2)/$F81),1)*CEILING((($G81-1+$E81+$K81-1)/$G81),1)*$F81*$G81*$L81)/($D81*2*$E81))/2</f>
        <v>5</v>
      </c>
      <c r="P81" s="9">
        <v>0.5</v>
      </c>
      <c r="Q81" s="18">
        <f>M81+N81+O81+P81</f>
        <v>17.5</v>
      </c>
      <c r="R81" s="26">
        <v>1</v>
      </c>
      <c r="S81" s="9">
        <v>0.5</v>
      </c>
      <c r="T81" s="18">
        <f>Q81+R81+S81</f>
        <v>19</v>
      </c>
      <c r="U81" s="58">
        <f>(T81)/Q$49</f>
        <v>0.80851063829787229</v>
      </c>
    </row>
    <row r="82" spans="1:21">
      <c r="A82" s="46"/>
      <c r="B82" s="3">
        <v>8</v>
      </c>
      <c r="C82" s="13">
        <v>4</v>
      </c>
      <c r="D82" s="2">
        <v>4</v>
      </c>
      <c r="E82" s="2">
        <v>2</v>
      </c>
      <c r="F82" s="3">
        <f>F$50</f>
        <v>32</v>
      </c>
      <c r="G82" s="3">
        <f>G$50</f>
        <v>1</v>
      </c>
      <c r="H82" s="3">
        <v>8</v>
      </c>
      <c r="I82" s="3">
        <v>8</v>
      </c>
      <c r="J82" s="3">
        <v>4</v>
      </c>
      <c r="K82" s="3">
        <v>4</v>
      </c>
      <c r="L82" s="21">
        <v>1</v>
      </c>
      <c r="M82" s="26">
        <f t="shared" ref="M82:M84" si="23">(CEILING((($F82-1+$B82+$H82-1)/$F82),1)*CEILING((($G82-1+$C82+$I82-1)/$G82),1)*$F82*$G82*$L82)/($B82*$C82)</f>
        <v>22</v>
      </c>
      <c r="N82" s="2">
        <v>1</v>
      </c>
      <c r="O82" s="9">
        <f t="shared" ref="O82:O84" si="24">((CEILING((($F82-2+$D82*2+$J82*2-2)/$F82),1)*CEILING((($G82-1+$E82+$K82-1)/$G82),1)*$F82*$G82*$L82)/($D82*2*$E82))/2</f>
        <v>10</v>
      </c>
      <c r="P82" s="2">
        <v>0.5</v>
      </c>
      <c r="Q82" s="7">
        <f>M82+N82+O82+P82</f>
        <v>33.5</v>
      </c>
      <c r="R82" s="16">
        <v>1</v>
      </c>
      <c r="S82" s="2">
        <v>0.5</v>
      </c>
      <c r="T82" s="7">
        <f>Q82+R82+S82</f>
        <v>35</v>
      </c>
      <c r="U82" s="58">
        <f>(T82)/Q$50</f>
        <v>0.76923076923076927</v>
      </c>
    </row>
    <row r="83" spans="1:21">
      <c r="A83" s="46"/>
      <c r="B83" s="2">
        <v>8</v>
      </c>
      <c r="C83" s="14">
        <v>4</v>
      </c>
      <c r="D83" s="2">
        <v>4</v>
      </c>
      <c r="E83" s="2">
        <v>2</v>
      </c>
      <c r="F83" s="9">
        <f>F$51</f>
        <v>16</v>
      </c>
      <c r="G83" s="9">
        <f>G$51</f>
        <v>2</v>
      </c>
      <c r="H83" s="2">
        <v>8</v>
      </c>
      <c r="I83" s="2">
        <v>8</v>
      </c>
      <c r="J83" s="2">
        <v>4</v>
      </c>
      <c r="K83" s="2">
        <v>4</v>
      </c>
      <c r="L83" s="22">
        <v>1</v>
      </c>
      <c r="M83" s="26">
        <f t="shared" si="23"/>
        <v>12</v>
      </c>
      <c r="N83" s="2">
        <v>1</v>
      </c>
      <c r="O83" s="9">
        <f t="shared" si="24"/>
        <v>6</v>
      </c>
      <c r="P83" s="2">
        <v>0.5</v>
      </c>
      <c r="Q83" s="7">
        <f>M83+N83+O83+P83</f>
        <v>19.5</v>
      </c>
      <c r="R83" s="16">
        <v>1</v>
      </c>
      <c r="S83" s="2">
        <v>0.5</v>
      </c>
      <c r="T83" s="7">
        <f>Q83+R83+S83</f>
        <v>21</v>
      </c>
      <c r="U83" s="58">
        <f>(T83)/Q$51</f>
        <v>0.82352941176470584</v>
      </c>
    </row>
    <row r="84" spans="1:21">
      <c r="A84" s="46"/>
      <c r="B84" s="3">
        <v>8</v>
      </c>
      <c r="C84" s="13">
        <v>4</v>
      </c>
      <c r="D84" s="2">
        <v>4</v>
      </c>
      <c r="E84" s="2">
        <v>2</v>
      </c>
      <c r="F84" s="3">
        <f>F$52</f>
        <v>32</v>
      </c>
      <c r="G84" s="3">
        <f>G$52</f>
        <v>2</v>
      </c>
      <c r="H84" s="3">
        <v>8</v>
      </c>
      <c r="I84" s="3">
        <v>8</v>
      </c>
      <c r="J84" s="3">
        <v>4</v>
      </c>
      <c r="K84" s="3">
        <v>4</v>
      </c>
      <c r="L84" s="21">
        <v>1</v>
      </c>
      <c r="M84" s="26">
        <f t="shared" si="23"/>
        <v>24</v>
      </c>
      <c r="N84" s="2">
        <v>1</v>
      </c>
      <c r="O84" s="9">
        <f t="shared" si="24"/>
        <v>12</v>
      </c>
      <c r="P84" s="2">
        <v>0.5</v>
      </c>
      <c r="Q84" s="7">
        <f>M84+N84+O84+P84</f>
        <v>37.5</v>
      </c>
      <c r="R84" s="16">
        <v>1</v>
      </c>
      <c r="S84" s="2">
        <v>0.5</v>
      </c>
      <c r="T84" s="7">
        <f>Q84+R84+S84</f>
        <v>39</v>
      </c>
      <c r="U84" s="58">
        <f>(T84)/Q$52</f>
        <v>0.78787878787878785</v>
      </c>
    </row>
    <row r="85" spans="1:21" ht="16.5" thickBot="1">
      <c r="U85" s="59"/>
    </row>
    <row r="86" spans="1:21" ht="17.25" thickBot="1">
      <c r="A86" s="42" t="s">
        <v>17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4"/>
    </row>
    <row r="87" spans="1:21">
      <c r="A87" s="45" t="s">
        <v>31</v>
      </c>
      <c r="B87" s="47" t="s">
        <v>4</v>
      </c>
      <c r="C87" s="49" t="s">
        <v>5</v>
      </c>
      <c r="D87" s="49" t="s">
        <v>6</v>
      </c>
      <c r="E87" s="49" t="s">
        <v>7</v>
      </c>
      <c r="F87" s="49" t="s">
        <v>0</v>
      </c>
      <c r="G87" s="49" t="s">
        <v>1</v>
      </c>
      <c r="H87" s="49" t="s">
        <v>25</v>
      </c>
      <c r="I87" s="49" t="s">
        <v>27</v>
      </c>
      <c r="J87" s="49" t="s">
        <v>26</v>
      </c>
      <c r="K87" s="49" t="s">
        <v>28</v>
      </c>
      <c r="L87" s="51" t="s">
        <v>8</v>
      </c>
      <c r="M87" s="53" t="s">
        <v>19</v>
      </c>
      <c r="N87" s="54"/>
      <c r="O87" s="54"/>
      <c r="P87" s="54"/>
      <c r="Q87" s="55"/>
      <c r="R87" s="40" t="s">
        <v>12</v>
      </c>
      <c r="S87" s="41"/>
      <c r="T87" s="56"/>
      <c r="U87" s="38" t="s">
        <v>9</v>
      </c>
    </row>
    <row r="88" spans="1:21" ht="32.25" thickBot="1">
      <c r="A88" s="46"/>
      <c r="B88" s="48"/>
      <c r="C88" s="50"/>
      <c r="D88" s="50"/>
      <c r="E88" s="50"/>
      <c r="F88" s="50"/>
      <c r="G88" s="50"/>
      <c r="H88" s="50"/>
      <c r="I88" s="50"/>
      <c r="J88" s="50"/>
      <c r="K88" s="50"/>
      <c r="L88" s="52"/>
      <c r="M88" s="24" t="s">
        <v>15</v>
      </c>
      <c r="N88" s="10" t="s">
        <v>10</v>
      </c>
      <c r="O88" s="10" t="s">
        <v>11</v>
      </c>
      <c r="P88" s="10" t="s">
        <v>18</v>
      </c>
      <c r="Q88" s="25" t="s">
        <v>14</v>
      </c>
      <c r="R88" s="28" t="s">
        <v>10</v>
      </c>
      <c r="S88" s="11" t="s">
        <v>18</v>
      </c>
      <c r="T88" s="19" t="s">
        <v>14</v>
      </c>
      <c r="U88" s="39"/>
    </row>
    <row r="89" spans="1:21">
      <c r="A89" s="46"/>
      <c r="B89" s="12">
        <v>4</v>
      </c>
      <c r="C89" s="9">
        <v>8</v>
      </c>
      <c r="D89" s="9">
        <v>2</v>
      </c>
      <c r="E89" s="9">
        <v>4</v>
      </c>
      <c r="F89" s="9">
        <f>F$49</f>
        <v>16</v>
      </c>
      <c r="G89" s="9">
        <f>G$49</f>
        <v>1</v>
      </c>
      <c r="H89" s="9">
        <v>1</v>
      </c>
      <c r="I89" s="9">
        <v>1</v>
      </c>
      <c r="J89" s="9">
        <v>1</v>
      </c>
      <c r="K89" s="9">
        <v>1</v>
      </c>
      <c r="L89" s="20">
        <v>1</v>
      </c>
      <c r="M89" s="26">
        <f>(CEILING((($F89-1+$B89+$H89-1)/$F89),1)*CEILING((($G89-1+$C89+$I89-1)/$G89),1)*$F89*$G89*$L89)/($B89*$C89)</f>
        <v>8</v>
      </c>
      <c r="N89" s="9">
        <v>1</v>
      </c>
      <c r="O89" s="9">
        <f>((CEILING((($F89-2+$D89*2+$J89*2-2)/$F89),1)*CEILING((($G89-1+$E89+$K89-1)/$G89),1)*$F89*$G89*$L89)/($D89*2*$E89))/2</f>
        <v>4</v>
      </c>
      <c r="P89" s="9">
        <v>0.5</v>
      </c>
      <c r="Q89" s="18">
        <f>M89+N89+O89+P89</f>
        <v>13.5</v>
      </c>
      <c r="R89" s="26">
        <v>1</v>
      </c>
      <c r="S89" s="9">
        <v>0.5</v>
      </c>
      <c r="T89" s="18">
        <f>Q89+R89+S89</f>
        <v>15</v>
      </c>
      <c r="U89" s="58">
        <f>(T89)/Q$49</f>
        <v>0.63829787234042556</v>
      </c>
    </row>
    <row r="90" spans="1:21">
      <c r="A90" s="46"/>
      <c r="B90" s="13">
        <v>4</v>
      </c>
      <c r="C90" s="3">
        <v>8</v>
      </c>
      <c r="D90" s="2">
        <v>2</v>
      </c>
      <c r="E90" s="2">
        <v>4</v>
      </c>
      <c r="F90" s="3">
        <f>F$50</f>
        <v>32</v>
      </c>
      <c r="G90" s="3">
        <f>G$50</f>
        <v>1</v>
      </c>
      <c r="H90" s="3">
        <v>1</v>
      </c>
      <c r="I90" s="3">
        <v>1</v>
      </c>
      <c r="J90" s="3">
        <v>1</v>
      </c>
      <c r="K90" s="3">
        <v>1</v>
      </c>
      <c r="L90" s="21">
        <v>1</v>
      </c>
      <c r="M90" s="26">
        <f t="shared" ref="M90:M92" si="25">(CEILING((($F90-1+$B90+$H90-1)/$F90),1)*CEILING((($G90-1+$C90+$I90-1)/$G90),1)*$F90*$G90*$L90)/($B90*$C90)</f>
        <v>16</v>
      </c>
      <c r="N90" s="2">
        <v>1</v>
      </c>
      <c r="O90" s="9">
        <f t="shared" ref="O90:O92" si="26">((CEILING((($F90-2+$D90*2+$J90*2-2)/$F90),1)*CEILING((($G90-1+$E90+$K90-1)/$G90),1)*$F90*$G90*$L90)/($D90*2*$E90))/2</f>
        <v>8</v>
      </c>
      <c r="P90" s="2">
        <v>0.5</v>
      </c>
      <c r="Q90" s="7">
        <f>M90+N90+O90+P90</f>
        <v>25.5</v>
      </c>
      <c r="R90" s="16">
        <v>1</v>
      </c>
      <c r="S90" s="2">
        <v>0.5</v>
      </c>
      <c r="T90" s="7">
        <f>Q90+R90+S90</f>
        <v>27</v>
      </c>
      <c r="U90" s="58">
        <f>(T90)/Q$50</f>
        <v>0.59340659340659341</v>
      </c>
    </row>
    <row r="91" spans="1:21">
      <c r="A91" s="46"/>
      <c r="B91" s="14">
        <v>4</v>
      </c>
      <c r="C91" s="2">
        <v>8</v>
      </c>
      <c r="D91" s="2">
        <v>2</v>
      </c>
      <c r="E91" s="2">
        <v>4</v>
      </c>
      <c r="F91" s="9">
        <f>F$51</f>
        <v>16</v>
      </c>
      <c r="G91" s="9">
        <f>G$51</f>
        <v>2</v>
      </c>
      <c r="H91" s="2">
        <v>1</v>
      </c>
      <c r="I91" s="2">
        <v>1</v>
      </c>
      <c r="J91" s="2">
        <v>1</v>
      </c>
      <c r="K91" s="2">
        <v>1</v>
      </c>
      <c r="L91" s="22">
        <v>1</v>
      </c>
      <c r="M91" s="26">
        <f t="shared" si="25"/>
        <v>10</v>
      </c>
      <c r="N91" s="2">
        <v>1</v>
      </c>
      <c r="O91" s="9">
        <f t="shared" si="26"/>
        <v>6</v>
      </c>
      <c r="P91" s="2">
        <v>0.5</v>
      </c>
      <c r="Q91" s="7">
        <f>M91+N91+O91+P91</f>
        <v>17.5</v>
      </c>
      <c r="R91" s="16">
        <v>1</v>
      </c>
      <c r="S91" s="2">
        <v>0.5</v>
      </c>
      <c r="T91" s="7">
        <f>Q91+R91+S91</f>
        <v>19</v>
      </c>
      <c r="U91" s="58">
        <f>(T91)/Q$51</f>
        <v>0.74509803921568629</v>
      </c>
    </row>
    <row r="92" spans="1:21">
      <c r="A92" s="46"/>
      <c r="B92" s="13">
        <v>4</v>
      </c>
      <c r="C92" s="3">
        <v>8</v>
      </c>
      <c r="D92" s="2">
        <v>2</v>
      </c>
      <c r="E92" s="2">
        <v>4</v>
      </c>
      <c r="F92" s="3">
        <f>F$52</f>
        <v>32</v>
      </c>
      <c r="G92" s="3">
        <f>G$52</f>
        <v>2</v>
      </c>
      <c r="H92" s="3">
        <v>1</v>
      </c>
      <c r="I92" s="3">
        <v>1</v>
      </c>
      <c r="J92" s="3">
        <v>1</v>
      </c>
      <c r="K92" s="3">
        <v>1</v>
      </c>
      <c r="L92" s="21">
        <v>1</v>
      </c>
      <c r="M92" s="26">
        <f t="shared" si="25"/>
        <v>20</v>
      </c>
      <c r="N92" s="2">
        <v>1</v>
      </c>
      <c r="O92" s="9">
        <f t="shared" si="26"/>
        <v>12</v>
      </c>
      <c r="P92" s="2">
        <v>0.5</v>
      </c>
      <c r="Q92" s="7">
        <f>M92+N92+O92+P92</f>
        <v>33.5</v>
      </c>
      <c r="R92" s="16">
        <v>1</v>
      </c>
      <c r="S92" s="2">
        <v>0.5</v>
      </c>
      <c r="T92" s="7">
        <f>Q92+R92+S92</f>
        <v>35</v>
      </c>
      <c r="U92" s="58">
        <f>(T92)/Q$52</f>
        <v>0.70707070707070707</v>
      </c>
    </row>
    <row r="93" spans="1:21" ht="16.5" thickBot="1">
      <c r="U93" s="59"/>
    </row>
    <row r="94" spans="1:21" ht="17.25" thickBot="1">
      <c r="A94" s="42" t="s">
        <v>17</v>
      </c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4"/>
    </row>
    <row r="95" spans="1:21">
      <c r="A95" s="45" t="s">
        <v>32</v>
      </c>
      <c r="B95" s="47" t="s">
        <v>4</v>
      </c>
      <c r="C95" s="49" t="s">
        <v>5</v>
      </c>
      <c r="D95" s="49" t="s">
        <v>6</v>
      </c>
      <c r="E95" s="49" t="s">
        <v>7</v>
      </c>
      <c r="F95" s="49" t="s">
        <v>0</v>
      </c>
      <c r="G95" s="49" t="s">
        <v>1</v>
      </c>
      <c r="H95" s="49" t="s">
        <v>25</v>
      </c>
      <c r="I95" s="49" t="s">
        <v>27</v>
      </c>
      <c r="J95" s="49" t="s">
        <v>26</v>
      </c>
      <c r="K95" s="49" t="s">
        <v>28</v>
      </c>
      <c r="L95" s="51" t="s">
        <v>8</v>
      </c>
      <c r="M95" s="53" t="s">
        <v>19</v>
      </c>
      <c r="N95" s="54"/>
      <c r="O95" s="54"/>
      <c r="P95" s="54"/>
      <c r="Q95" s="55"/>
      <c r="R95" s="40" t="s">
        <v>12</v>
      </c>
      <c r="S95" s="41"/>
      <c r="T95" s="56"/>
      <c r="U95" s="38" t="s">
        <v>9</v>
      </c>
    </row>
    <row r="96" spans="1:21" ht="32.25" thickBot="1">
      <c r="A96" s="46"/>
      <c r="B96" s="48"/>
      <c r="C96" s="50"/>
      <c r="D96" s="50"/>
      <c r="E96" s="50"/>
      <c r="F96" s="50"/>
      <c r="G96" s="50"/>
      <c r="H96" s="50"/>
      <c r="I96" s="50"/>
      <c r="J96" s="50"/>
      <c r="K96" s="50"/>
      <c r="L96" s="52"/>
      <c r="M96" s="24" t="s">
        <v>15</v>
      </c>
      <c r="N96" s="10" t="s">
        <v>10</v>
      </c>
      <c r="O96" s="10" t="s">
        <v>11</v>
      </c>
      <c r="P96" s="10" t="s">
        <v>18</v>
      </c>
      <c r="Q96" s="25" t="s">
        <v>14</v>
      </c>
      <c r="R96" s="28" t="s">
        <v>10</v>
      </c>
      <c r="S96" s="11" t="s">
        <v>18</v>
      </c>
      <c r="T96" s="19" t="s">
        <v>14</v>
      </c>
      <c r="U96" s="39"/>
    </row>
    <row r="97" spans="1:21">
      <c r="A97" s="46"/>
      <c r="B97" s="12">
        <v>4</v>
      </c>
      <c r="C97" s="9">
        <v>8</v>
      </c>
      <c r="D97" s="9">
        <v>2</v>
      </c>
      <c r="E97" s="9">
        <v>4</v>
      </c>
      <c r="F97" s="9">
        <f>F$49</f>
        <v>16</v>
      </c>
      <c r="G97" s="9">
        <f>G$49</f>
        <v>1</v>
      </c>
      <c r="H97" s="9">
        <v>8</v>
      </c>
      <c r="I97" s="9">
        <v>1</v>
      </c>
      <c r="J97" s="9">
        <v>4</v>
      </c>
      <c r="K97" s="9">
        <v>1</v>
      </c>
      <c r="L97" s="20">
        <v>1</v>
      </c>
      <c r="M97" s="26">
        <f>(CEILING((($F97-1+$B97+$H97-1)/$F97),1)*CEILING((($G97-1+$C97+$I97-1)/$G97),1)*$F97*$G97*$L97)/($B97*$C97)</f>
        <v>8</v>
      </c>
      <c r="N97" s="9">
        <v>1</v>
      </c>
      <c r="O97" s="9">
        <f>((CEILING((($F97-2+$D97*2+$J97*2-2)/$F97),1)*CEILING((($G97-1+$E97+$K97-1)/$G97),1)*$F97*$G97*$L97)/($D97*2*$E97))/2</f>
        <v>4</v>
      </c>
      <c r="P97" s="9">
        <v>0.5</v>
      </c>
      <c r="Q97" s="18">
        <f>M97+N97+O97+P97</f>
        <v>13.5</v>
      </c>
      <c r="R97" s="26">
        <v>1</v>
      </c>
      <c r="S97" s="9">
        <v>0.5</v>
      </c>
      <c r="T97" s="18">
        <f>Q97+R97+S97</f>
        <v>15</v>
      </c>
      <c r="U97" s="58">
        <f>(T97)/Q$49</f>
        <v>0.63829787234042556</v>
      </c>
    </row>
    <row r="98" spans="1:21">
      <c r="A98" s="46"/>
      <c r="B98" s="13">
        <v>4</v>
      </c>
      <c r="C98" s="3">
        <v>8</v>
      </c>
      <c r="D98" s="2">
        <v>2</v>
      </c>
      <c r="E98" s="2">
        <v>4</v>
      </c>
      <c r="F98" s="3">
        <f>F$50</f>
        <v>32</v>
      </c>
      <c r="G98" s="3">
        <f>G$50</f>
        <v>1</v>
      </c>
      <c r="H98" s="3">
        <v>8</v>
      </c>
      <c r="I98" s="3">
        <v>1</v>
      </c>
      <c r="J98" s="3">
        <v>4</v>
      </c>
      <c r="K98" s="3">
        <v>1</v>
      </c>
      <c r="L98" s="21">
        <v>1</v>
      </c>
      <c r="M98" s="26">
        <f t="shared" ref="M98:M100" si="27">(CEILING((($F98-1+$B98+$H98-1)/$F98),1)*CEILING((($G98-1+$C98+$I98-1)/$G98),1)*$F98*$G98*$L98)/($B98*$C98)</f>
        <v>16</v>
      </c>
      <c r="N98" s="2">
        <v>1</v>
      </c>
      <c r="O98" s="9">
        <f t="shared" ref="O98:O100" si="28">((CEILING((($F98-2+$D98*2+$J98*2-2)/$F98),1)*CEILING((($G98-1+$E98+$K98-1)/$G98),1)*$F98*$G98*$L98)/($D98*2*$E98))/2</f>
        <v>8</v>
      </c>
      <c r="P98" s="2">
        <v>0.5</v>
      </c>
      <c r="Q98" s="7">
        <f>M98+N98+O98+P98</f>
        <v>25.5</v>
      </c>
      <c r="R98" s="16">
        <v>1</v>
      </c>
      <c r="S98" s="2">
        <v>0.5</v>
      </c>
      <c r="T98" s="7">
        <f>Q98+R98+S98</f>
        <v>27</v>
      </c>
      <c r="U98" s="58">
        <f>(T98)/Q$50</f>
        <v>0.59340659340659341</v>
      </c>
    </row>
    <row r="99" spans="1:21">
      <c r="A99" s="46"/>
      <c r="B99" s="14">
        <v>4</v>
      </c>
      <c r="C99" s="2">
        <v>8</v>
      </c>
      <c r="D99" s="2">
        <v>2</v>
      </c>
      <c r="E99" s="2">
        <v>4</v>
      </c>
      <c r="F99" s="9">
        <f>F$51</f>
        <v>16</v>
      </c>
      <c r="G99" s="9">
        <f>G$51</f>
        <v>2</v>
      </c>
      <c r="H99" s="2">
        <v>8</v>
      </c>
      <c r="I99" s="2">
        <v>1</v>
      </c>
      <c r="J99" s="2">
        <v>4</v>
      </c>
      <c r="K99" s="2">
        <v>1</v>
      </c>
      <c r="L99" s="22">
        <v>1</v>
      </c>
      <c r="M99" s="26">
        <f t="shared" si="27"/>
        <v>10</v>
      </c>
      <c r="N99" s="2">
        <v>1</v>
      </c>
      <c r="O99" s="9">
        <f t="shared" si="28"/>
        <v>6</v>
      </c>
      <c r="P99" s="2">
        <v>0.5</v>
      </c>
      <c r="Q99" s="7">
        <f>M99+N99+O99+P99</f>
        <v>17.5</v>
      </c>
      <c r="R99" s="16">
        <v>1</v>
      </c>
      <c r="S99" s="2">
        <v>0.5</v>
      </c>
      <c r="T99" s="7">
        <f>Q99+R99+S99</f>
        <v>19</v>
      </c>
      <c r="U99" s="58">
        <f>(T99)/Q$51</f>
        <v>0.74509803921568629</v>
      </c>
    </row>
    <row r="100" spans="1:21">
      <c r="A100" s="46"/>
      <c r="B100" s="13">
        <v>4</v>
      </c>
      <c r="C100" s="3">
        <v>8</v>
      </c>
      <c r="D100" s="2">
        <v>2</v>
      </c>
      <c r="E100" s="2">
        <v>4</v>
      </c>
      <c r="F100" s="3">
        <f>F$52</f>
        <v>32</v>
      </c>
      <c r="G100" s="3">
        <f>G$52</f>
        <v>2</v>
      </c>
      <c r="H100" s="3">
        <v>8</v>
      </c>
      <c r="I100" s="3">
        <v>1</v>
      </c>
      <c r="J100" s="3">
        <v>4</v>
      </c>
      <c r="K100" s="3">
        <v>1</v>
      </c>
      <c r="L100" s="21">
        <v>1</v>
      </c>
      <c r="M100" s="26">
        <f t="shared" si="27"/>
        <v>20</v>
      </c>
      <c r="N100" s="2">
        <v>1</v>
      </c>
      <c r="O100" s="9">
        <f t="shared" si="28"/>
        <v>12</v>
      </c>
      <c r="P100" s="2">
        <v>0.5</v>
      </c>
      <c r="Q100" s="7">
        <f>M100+N100+O100+P100</f>
        <v>33.5</v>
      </c>
      <c r="R100" s="16">
        <v>1</v>
      </c>
      <c r="S100" s="2">
        <v>0.5</v>
      </c>
      <c r="T100" s="7">
        <f>Q100+R100+S100</f>
        <v>35</v>
      </c>
      <c r="U100" s="58">
        <f>(T100)/Q$52</f>
        <v>0.70707070707070707</v>
      </c>
    </row>
  </sheetData>
  <mergeCells count="188">
    <mergeCell ref="A94:U94"/>
    <mergeCell ref="A95:A100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M95:Q95"/>
    <mergeCell ref="R95:T95"/>
    <mergeCell ref="U95:U96"/>
    <mergeCell ref="A86:U86"/>
    <mergeCell ref="A87:A92"/>
    <mergeCell ref="B87:B88"/>
    <mergeCell ref="C87:C88"/>
    <mergeCell ref="D87:D88"/>
    <mergeCell ref="E87:E88"/>
    <mergeCell ref="F87:F88"/>
    <mergeCell ref="G87:G88"/>
    <mergeCell ref="H87:H88"/>
    <mergeCell ref="I87:I88"/>
    <mergeCell ref="J87:J88"/>
    <mergeCell ref="K87:K88"/>
    <mergeCell ref="L87:L88"/>
    <mergeCell ref="M87:Q87"/>
    <mergeCell ref="R87:T87"/>
    <mergeCell ref="U87:U88"/>
    <mergeCell ref="K55:K56"/>
    <mergeCell ref="I63:I64"/>
    <mergeCell ref="K63:K64"/>
    <mergeCell ref="I71:I72"/>
    <mergeCell ref="K71:K72"/>
    <mergeCell ref="A78:U78"/>
    <mergeCell ref="A79:A84"/>
    <mergeCell ref="B79:B80"/>
    <mergeCell ref="C79:C80"/>
    <mergeCell ref="D79:D80"/>
    <mergeCell ref="E79:E80"/>
    <mergeCell ref="F79:F80"/>
    <mergeCell ref="G79:G80"/>
    <mergeCell ref="H79:H80"/>
    <mergeCell ref="I79:I80"/>
    <mergeCell ref="J79:J80"/>
    <mergeCell ref="K79:K80"/>
    <mergeCell ref="L79:L80"/>
    <mergeCell ref="M79:Q79"/>
    <mergeCell ref="R79:T79"/>
    <mergeCell ref="U79:U80"/>
    <mergeCell ref="R55:T55"/>
    <mergeCell ref="A46:U46"/>
    <mergeCell ref="A47:A52"/>
    <mergeCell ref="B47:B48"/>
    <mergeCell ref="C47:C48"/>
    <mergeCell ref="D47:D48"/>
    <mergeCell ref="E47:E48"/>
    <mergeCell ref="I47:I48"/>
    <mergeCell ref="K47:K48"/>
    <mergeCell ref="I55:I56"/>
    <mergeCell ref="A54:U54"/>
    <mergeCell ref="A55:A60"/>
    <mergeCell ref="B55:B56"/>
    <mergeCell ref="C55:C56"/>
    <mergeCell ref="D55:D56"/>
    <mergeCell ref="H55:H56"/>
    <mergeCell ref="J55:J56"/>
    <mergeCell ref="L55:L56"/>
    <mergeCell ref="L39:L40"/>
    <mergeCell ref="M39:Q39"/>
    <mergeCell ref="F47:F48"/>
    <mergeCell ref="G47:G48"/>
    <mergeCell ref="E55:E56"/>
    <mergeCell ref="F55:F56"/>
    <mergeCell ref="G55:G56"/>
    <mergeCell ref="U39:U40"/>
    <mergeCell ref="U55:U56"/>
    <mergeCell ref="H47:H48"/>
    <mergeCell ref="J47:J48"/>
    <mergeCell ref="L47:L48"/>
    <mergeCell ref="M47:Q47"/>
    <mergeCell ref="R47:T47"/>
    <mergeCell ref="U47:U48"/>
    <mergeCell ref="M55:Q55"/>
    <mergeCell ref="A38:U38"/>
    <mergeCell ref="A39:A44"/>
    <mergeCell ref="B39:B40"/>
    <mergeCell ref="C39:C40"/>
    <mergeCell ref="D39:D40"/>
    <mergeCell ref="E39:E40"/>
    <mergeCell ref="F39:F40"/>
    <mergeCell ref="G39:G40"/>
    <mergeCell ref="H39:H40"/>
    <mergeCell ref="J39:J40"/>
    <mergeCell ref="R39:T39"/>
    <mergeCell ref="I39:I40"/>
    <mergeCell ref="K39:K40"/>
    <mergeCell ref="R30:T30"/>
    <mergeCell ref="A30:A36"/>
    <mergeCell ref="B30:B31"/>
    <mergeCell ref="C30:C31"/>
    <mergeCell ref="D30:D31"/>
    <mergeCell ref="E30:E31"/>
    <mergeCell ref="F30:F31"/>
    <mergeCell ref="G30:G31"/>
    <mergeCell ref="H30:H31"/>
    <mergeCell ref="J30:J31"/>
    <mergeCell ref="L30:L31"/>
    <mergeCell ref="M30:Q30"/>
    <mergeCell ref="A29:U29"/>
    <mergeCell ref="R13:T13"/>
    <mergeCell ref="U13:U14"/>
    <mergeCell ref="A20:U20"/>
    <mergeCell ref="A21:A27"/>
    <mergeCell ref="B21:B22"/>
    <mergeCell ref="C21:C22"/>
    <mergeCell ref="D21:D22"/>
    <mergeCell ref="E21:E22"/>
    <mergeCell ref="F21:F22"/>
    <mergeCell ref="G21:G22"/>
    <mergeCell ref="F13:F14"/>
    <mergeCell ref="G13:G14"/>
    <mergeCell ref="H13:H14"/>
    <mergeCell ref="J13:J14"/>
    <mergeCell ref="L13:L14"/>
    <mergeCell ref="H21:H22"/>
    <mergeCell ref="J21:J22"/>
    <mergeCell ref="L21:L22"/>
    <mergeCell ref="M21:Q21"/>
    <mergeCell ref="R21:T21"/>
    <mergeCell ref="I13:I14"/>
    <mergeCell ref="K13:K14"/>
    <mergeCell ref="M13:Q13"/>
    <mergeCell ref="L4:L5"/>
    <mergeCell ref="M4:Q4"/>
    <mergeCell ref="R4:T4"/>
    <mergeCell ref="U4:U5"/>
    <mergeCell ref="A12:U12"/>
    <mergeCell ref="A13:A18"/>
    <mergeCell ref="B13:B14"/>
    <mergeCell ref="C13:C14"/>
    <mergeCell ref="D13:D14"/>
    <mergeCell ref="E13:E14"/>
    <mergeCell ref="I4:I5"/>
    <mergeCell ref="K4:K5"/>
    <mergeCell ref="A3:U3"/>
    <mergeCell ref="A4:A9"/>
    <mergeCell ref="B4:B5"/>
    <mergeCell ref="C4:C5"/>
    <mergeCell ref="D4:D5"/>
    <mergeCell ref="E4:E5"/>
    <mergeCell ref="F4:F5"/>
    <mergeCell ref="G4:G5"/>
    <mergeCell ref="H4:H5"/>
    <mergeCell ref="J4:J5"/>
    <mergeCell ref="A62:U62"/>
    <mergeCell ref="A63:A68"/>
    <mergeCell ref="B63:B64"/>
    <mergeCell ref="C63:C64"/>
    <mergeCell ref="D63:D64"/>
    <mergeCell ref="E63:E64"/>
    <mergeCell ref="F63:F64"/>
    <mergeCell ref="G63:G64"/>
    <mergeCell ref="H63:H64"/>
    <mergeCell ref="J63:J64"/>
    <mergeCell ref="L63:L64"/>
    <mergeCell ref="M63:Q63"/>
    <mergeCell ref="R63:T63"/>
    <mergeCell ref="U63:U64"/>
    <mergeCell ref="Y63:Y64"/>
    <mergeCell ref="W63:X63"/>
    <mergeCell ref="A70:U70"/>
    <mergeCell ref="A71:A76"/>
    <mergeCell ref="B71:B72"/>
    <mergeCell ref="C71:C72"/>
    <mergeCell ref="D71:D72"/>
    <mergeCell ref="E71:E72"/>
    <mergeCell ref="F71:F72"/>
    <mergeCell ref="G71:G72"/>
    <mergeCell ref="H71:H72"/>
    <mergeCell ref="J71:J72"/>
    <mergeCell ref="L71:L72"/>
    <mergeCell ref="M71:Q71"/>
    <mergeCell ref="R71:T71"/>
    <mergeCell ref="U71:U72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worst case 420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2015-10-14T02:06:17Z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1325070405</vt:i4>
  </property>
  <property fmtid="{D5CDD505-2E9C-101B-9397-08002B2CF9AE}" pid="3" name="_NewReviewCycle">
    <vt:lpwstr/>
  </property>
  <property fmtid="{D5CDD505-2E9C-101B-9397-08002B2CF9AE}" pid="4" name="_PreviousAdHocReviewCycleID">
    <vt:i4>578172373</vt:i4>
  </property>
</Properties>
</file>