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105"/>
  </bookViews>
  <sheets>
    <sheet name="CE2 Methods-Worst case anaysis" sheetId="2" r:id="rId1"/>
    <sheet name="Cr interpolation - worst case" sheetId="3" r:id="rId2"/>
  </sheets>
  <calcPr calcId="152511"/>
</workbook>
</file>

<file path=xl/calcChain.xml><?xml version="1.0" encoding="utf-8"?>
<calcChain xmlns="http://schemas.openxmlformats.org/spreadsheetml/2006/main">
  <c r="I63" i="3" l="1"/>
  <c r="I64" i="3"/>
  <c r="I65" i="3"/>
  <c r="I66" i="3"/>
  <c r="I62" i="3"/>
  <c r="G63" i="3"/>
  <c r="G64" i="3"/>
  <c r="G65" i="3"/>
  <c r="G66" i="3"/>
  <c r="G62" i="3"/>
  <c r="F52" i="3"/>
  <c r="F53" i="3"/>
  <c r="F54" i="3"/>
  <c r="F55" i="3"/>
  <c r="F56" i="3"/>
  <c r="M47" i="3"/>
  <c r="K47" i="3"/>
  <c r="M46" i="3"/>
  <c r="K46" i="3"/>
  <c r="M45" i="3"/>
  <c r="K45" i="3"/>
  <c r="M44" i="3"/>
  <c r="K44" i="3"/>
  <c r="O44" i="3" s="1"/>
  <c r="R44" i="3" s="1"/>
  <c r="M43" i="3"/>
  <c r="K43" i="3"/>
  <c r="O43" i="3" s="1"/>
  <c r="R43" i="3" s="1"/>
  <c r="G74" i="2"/>
  <c r="G75" i="2"/>
  <c r="G76" i="2"/>
  <c r="G77" i="2"/>
  <c r="G73" i="2"/>
  <c r="F74" i="2"/>
  <c r="F75" i="2"/>
  <c r="F76" i="2"/>
  <c r="F77" i="2"/>
  <c r="F73" i="2"/>
  <c r="E74" i="2"/>
  <c r="E75" i="2"/>
  <c r="E76" i="2"/>
  <c r="E77" i="2"/>
  <c r="E73" i="2"/>
  <c r="D74" i="2"/>
  <c r="D75" i="2"/>
  <c r="D76" i="2"/>
  <c r="D77" i="2"/>
  <c r="D73" i="2"/>
  <c r="C74" i="2"/>
  <c r="C75" i="2"/>
  <c r="C76" i="2"/>
  <c r="C77" i="2"/>
  <c r="C73" i="2"/>
  <c r="B74" i="2"/>
  <c r="B75" i="2"/>
  <c r="B76" i="2"/>
  <c r="B77" i="2"/>
  <c r="B73" i="2"/>
  <c r="J28" i="2"/>
  <c r="J25" i="2"/>
  <c r="J26" i="2"/>
  <c r="J27" i="2"/>
  <c r="J24" i="2"/>
  <c r="J65" i="2"/>
  <c r="J66" i="2"/>
  <c r="J67" i="2"/>
  <c r="J68" i="2"/>
  <c r="J64" i="2"/>
  <c r="G65" i="2"/>
  <c r="G66" i="2"/>
  <c r="G67" i="2"/>
  <c r="G68" i="2"/>
  <c r="G64" i="2"/>
  <c r="F65" i="2"/>
  <c r="F66" i="2"/>
  <c r="F67" i="2"/>
  <c r="F68" i="2"/>
  <c r="F64" i="2"/>
  <c r="E65" i="2"/>
  <c r="E66" i="2"/>
  <c r="E67" i="2"/>
  <c r="E68" i="2"/>
  <c r="E64" i="2"/>
  <c r="D65" i="2"/>
  <c r="D66" i="2"/>
  <c r="D67" i="2"/>
  <c r="D68" i="2"/>
  <c r="D64" i="2"/>
  <c r="C65" i="2"/>
  <c r="C66" i="2"/>
  <c r="C67" i="2"/>
  <c r="C68" i="2"/>
  <c r="C64" i="2"/>
  <c r="B65" i="2"/>
  <c r="B66" i="2"/>
  <c r="B67" i="2"/>
  <c r="B68" i="2"/>
  <c r="B64" i="2"/>
  <c r="O57" i="2"/>
  <c r="R57" i="2" s="1"/>
  <c r="M57" i="2"/>
  <c r="K57" i="2"/>
  <c r="O56" i="2"/>
  <c r="R56" i="2" s="1"/>
  <c r="M56" i="2"/>
  <c r="K56" i="2"/>
  <c r="O55" i="2"/>
  <c r="R55" i="2" s="1"/>
  <c r="M55" i="2"/>
  <c r="K55" i="2"/>
  <c r="O54" i="2"/>
  <c r="R54" i="2" s="1"/>
  <c r="M54" i="2"/>
  <c r="K54" i="2"/>
  <c r="O53" i="2"/>
  <c r="R53" i="2" s="1"/>
  <c r="M53" i="2"/>
  <c r="K53" i="2"/>
  <c r="M48" i="2"/>
  <c r="K48" i="2"/>
  <c r="O48" i="2" s="1"/>
  <c r="R48" i="2" s="1"/>
  <c r="S48" i="2" s="1"/>
  <c r="M47" i="2"/>
  <c r="K47" i="2"/>
  <c r="O47" i="2" s="1"/>
  <c r="R47" i="2" s="1"/>
  <c r="S47" i="2" s="1"/>
  <c r="M46" i="2"/>
  <c r="O46" i="2" s="1"/>
  <c r="R46" i="2" s="1"/>
  <c r="S46" i="2" s="1"/>
  <c r="K46" i="2"/>
  <c r="O45" i="2"/>
  <c r="R45" i="2" s="1"/>
  <c r="S45" i="2" s="1"/>
  <c r="M45" i="2"/>
  <c r="K45" i="2"/>
  <c r="M44" i="2"/>
  <c r="K44" i="2"/>
  <c r="O44" i="2" s="1"/>
  <c r="R44" i="2" s="1"/>
  <c r="S44" i="2" s="1"/>
  <c r="M35" i="3"/>
  <c r="M36" i="3"/>
  <c r="M37" i="3"/>
  <c r="M38" i="3"/>
  <c r="M34" i="3"/>
  <c r="M26" i="3"/>
  <c r="M27" i="3"/>
  <c r="M28" i="3"/>
  <c r="M29" i="3"/>
  <c r="M25" i="3"/>
  <c r="M17" i="3"/>
  <c r="M18" i="3"/>
  <c r="M19" i="3"/>
  <c r="M20" i="3"/>
  <c r="M16" i="3"/>
  <c r="O46" i="3" l="1"/>
  <c r="R46" i="3" s="1"/>
  <c r="O47" i="3"/>
  <c r="R47" i="3" s="1"/>
  <c r="O45" i="3"/>
  <c r="R45" i="3" s="1"/>
  <c r="K6" i="2"/>
  <c r="M6" i="2"/>
  <c r="O6" i="2"/>
  <c r="G25" i="2"/>
  <c r="G34" i="2"/>
  <c r="K7" i="2"/>
  <c r="M7" i="2"/>
  <c r="O7" i="2"/>
  <c r="G26" i="2"/>
  <c r="G35" i="2"/>
  <c r="K8" i="2"/>
  <c r="M8" i="2"/>
  <c r="O8" i="2"/>
  <c r="G27" i="2"/>
  <c r="G36" i="2"/>
  <c r="K9" i="2"/>
  <c r="M9" i="2"/>
  <c r="O9" i="2"/>
  <c r="G28" i="2"/>
  <c r="G37" i="2"/>
  <c r="K5" i="2"/>
  <c r="M5" i="2"/>
  <c r="O5" i="2"/>
  <c r="G24" i="2"/>
  <c r="G33" i="2"/>
  <c r="K16" i="2"/>
  <c r="M16" i="2"/>
  <c r="O16" i="2"/>
  <c r="R16" i="2"/>
  <c r="F25" i="2"/>
  <c r="F34" i="2"/>
  <c r="K17" i="2"/>
  <c r="M17" i="2"/>
  <c r="O17" i="2"/>
  <c r="R17" i="2"/>
  <c r="F26" i="2"/>
  <c r="F35" i="2"/>
  <c r="K18" i="2"/>
  <c r="M18" i="2"/>
  <c r="O18" i="2"/>
  <c r="R18" i="2"/>
  <c r="F27" i="2"/>
  <c r="F36" i="2"/>
  <c r="K19" i="2"/>
  <c r="M19" i="2"/>
  <c r="O19" i="2"/>
  <c r="R19" i="2"/>
  <c r="F28" i="2"/>
  <c r="F37" i="2"/>
  <c r="K15" i="2"/>
  <c r="M15" i="2"/>
  <c r="O15" i="2"/>
  <c r="R15" i="2"/>
  <c r="F24" i="2"/>
  <c r="F33" i="2"/>
  <c r="E25" i="2"/>
  <c r="E34" i="2"/>
  <c r="E26" i="2"/>
  <c r="E35" i="2"/>
  <c r="E27" i="2"/>
  <c r="E36" i="2"/>
  <c r="E28" i="2"/>
  <c r="E37" i="2"/>
  <c r="E24" i="2"/>
  <c r="E33" i="2"/>
  <c r="D25" i="2"/>
  <c r="D34" i="2"/>
  <c r="D26" i="2"/>
  <c r="D35" i="2"/>
  <c r="D27" i="2"/>
  <c r="D36" i="2"/>
  <c r="D28" i="2"/>
  <c r="D37" i="2"/>
  <c r="D24" i="2"/>
  <c r="D33" i="2"/>
  <c r="C25" i="2"/>
  <c r="C34" i="2"/>
  <c r="C26" i="2"/>
  <c r="C35" i="2"/>
  <c r="C27" i="2"/>
  <c r="C36" i="2"/>
  <c r="C28" i="2"/>
  <c r="C37" i="2"/>
  <c r="C24" i="2"/>
  <c r="B25" i="2"/>
  <c r="B26" i="2"/>
  <c r="B27" i="2"/>
  <c r="B28" i="2"/>
  <c r="B24" i="2"/>
  <c r="C33" i="2"/>
  <c r="B34" i="2"/>
  <c r="B35" i="2"/>
  <c r="B36" i="2"/>
  <c r="B37" i="2"/>
  <c r="B33" i="2"/>
  <c r="K38" i="3"/>
  <c r="O38" i="3" s="1"/>
  <c r="R38" i="3" s="1"/>
  <c r="K56" i="3" s="1"/>
  <c r="K37" i="3"/>
  <c r="O37" i="3" s="1"/>
  <c r="R37" i="3" s="1"/>
  <c r="K55" i="3" s="1"/>
  <c r="K36" i="3"/>
  <c r="O36" i="3" s="1"/>
  <c r="R36" i="3" s="1"/>
  <c r="K54" i="3" s="1"/>
  <c r="K35" i="3"/>
  <c r="O35" i="3" s="1"/>
  <c r="R35" i="3" s="1"/>
  <c r="K53" i="3" s="1"/>
  <c r="K34" i="3"/>
  <c r="O34" i="3" s="1"/>
  <c r="R34" i="3" s="1"/>
  <c r="K52" i="3" s="1"/>
  <c r="K29" i="3"/>
  <c r="O29" i="3" s="1"/>
  <c r="R29" i="3" s="1"/>
  <c r="K28" i="3"/>
  <c r="O28" i="3" s="1"/>
  <c r="R28" i="3" s="1"/>
  <c r="K27" i="3"/>
  <c r="O27" i="3" s="1"/>
  <c r="R27" i="3" s="1"/>
  <c r="J54" i="3" s="1"/>
  <c r="K26" i="3"/>
  <c r="O26" i="3" s="1"/>
  <c r="R26" i="3" s="1"/>
  <c r="J53" i="3" s="1"/>
  <c r="K25" i="3"/>
  <c r="O25" i="3" s="1"/>
  <c r="R25" i="3" s="1"/>
  <c r="J52" i="3" s="1"/>
  <c r="R6" i="2"/>
  <c r="S6" i="2"/>
  <c r="R7" i="2"/>
  <c r="S7" i="2"/>
  <c r="R8" i="2"/>
  <c r="S8" i="2"/>
  <c r="R9" i="2"/>
  <c r="S9" i="2"/>
  <c r="R5" i="2"/>
  <c r="S5" i="2"/>
  <c r="K17" i="3"/>
  <c r="O17" i="3" s="1"/>
  <c r="R17" i="3" s="1"/>
  <c r="K18" i="3"/>
  <c r="O18" i="3" s="1"/>
  <c r="R18" i="3" s="1"/>
  <c r="K19" i="3"/>
  <c r="O19" i="3"/>
  <c r="R19" i="3" s="1"/>
  <c r="K20" i="3"/>
  <c r="O20" i="3" s="1"/>
  <c r="R20" i="3" s="1"/>
  <c r="K16" i="3"/>
  <c r="O16" i="3" s="1"/>
  <c r="R16" i="3" s="1"/>
  <c r="K7" i="3"/>
  <c r="M7" i="3"/>
  <c r="K8" i="3"/>
  <c r="M8" i="3"/>
  <c r="K9" i="3"/>
  <c r="M9" i="3"/>
  <c r="O9" i="3" s="1"/>
  <c r="R9" i="3" s="1"/>
  <c r="K10" i="3"/>
  <c r="M10" i="3"/>
  <c r="K6" i="3"/>
  <c r="M6" i="3"/>
  <c r="O6" i="3" l="1"/>
  <c r="R6" i="3" s="1"/>
  <c r="O10" i="3"/>
  <c r="R10" i="3" s="1"/>
  <c r="S10" i="3" s="1"/>
  <c r="O7" i="3"/>
  <c r="R7" i="3" s="1"/>
  <c r="O8" i="3"/>
  <c r="R8" i="3" s="1"/>
  <c r="H54" i="3" s="1"/>
  <c r="H52" i="3"/>
  <c r="S6" i="3"/>
  <c r="S7" i="3"/>
  <c r="H53" i="3"/>
  <c r="J56" i="3"/>
  <c r="H56" i="3"/>
  <c r="H55" i="3"/>
  <c r="S9" i="3"/>
  <c r="J55" i="3"/>
  <c r="G56" i="3"/>
  <c r="S20" i="3"/>
  <c r="G54" i="3"/>
  <c r="S18" i="3"/>
  <c r="G55" i="3"/>
  <c r="S19" i="3"/>
  <c r="G53" i="3"/>
  <c r="S17" i="3"/>
  <c r="S16" i="3"/>
  <c r="G52" i="3"/>
  <c r="S8" i="3" l="1"/>
</calcChain>
</file>

<file path=xl/sharedStrings.xml><?xml version="1.0" encoding="utf-8"?>
<sst xmlns="http://schemas.openxmlformats.org/spreadsheetml/2006/main" count="246" uniqueCount="53">
  <si>
    <t>m</t>
  </si>
  <si>
    <t>n</t>
  </si>
  <si>
    <t>L (Luma)</t>
  </si>
  <si>
    <t>L (chroma)</t>
  </si>
  <si>
    <t>M_Y</t>
  </si>
  <si>
    <t>N_Y</t>
  </si>
  <si>
    <t>M_C</t>
  </si>
  <si>
    <t>N_C</t>
  </si>
  <si>
    <t>Num_Pred</t>
  </si>
  <si>
    <t>SCM4.0 Vs HEVC</t>
  </si>
  <si>
    <t>Memory Write Y</t>
  </si>
  <si>
    <t>Memory Read C</t>
  </si>
  <si>
    <t>With outputting unfiltered samples (SCM 4.0)</t>
  </si>
  <si>
    <t>Bi (8x8)</t>
  </si>
  <si>
    <t>Total Per pixel access</t>
  </si>
  <si>
    <t>Memory Read Y</t>
  </si>
  <si>
    <t>Uni (4x8)</t>
  </si>
  <si>
    <t>Chroma_format = 4:4:4</t>
  </si>
  <si>
    <t>Chroma_format = 4:2:0</t>
  </si>
  <si>
    <t>Memory Write C</t>
  </si>
  <si>
    <t>Test3</t>
  </si>
  <si>
    <t>Test5.1</t>
  </si>
  <si>
    <t>Test 5.2</t>
  </si>
  <si>
    <t>CE2Test5.3</t>
  </si>
  <si>
    <t>CE2 Test 5.4</t>
  </si>
  <si>
    <t>Test 2 vs HEVC v1</t>
  </si>
  <si>
    <t>Test 3 vs HEVC v1</t>
  </si>
  <si>
    <t>Test 5.1 vs HEVC v1</t>
  </si>
  <si>
    <t>Test 5.2 vs HEVC v1</t>
  </si>
  <si>
    <t>Test 5.3 vs HEVC v1</t>
  </si>
  <si>
    <t>Test 5.4 vs HEVC v1</t>
  </si>
  <si>
    <t>chroma interpolation methods</t>
  </si>
  <si>
    <t>JCTVC-U0080/U0103/U0077</t>
  </si>
  <si>
    <t>SCM 4.0 :- 4:2:0</t>
  </si>
  <si>
    <t>SCM 4.0 - 4:4:4</t>
  </si>
  <si>
    <t>Without outputting unfiltered samples (HEVC V1)</t>
  </si>
  <si>
    <t>SCM 4.0- 4:2:0 IBC</t>
  </si>
  <si>
    <t>JCTVC-U0080/U0103/U077 - IBC only</t>
  </si>
  <si>
    <t>SCM 4.0 -IBC only - 4:2:0</t>
  </si>
  <si>
    <t xml:space="preserve">Test 2 </t>
  </si>
  <si>
    <t>CE2 Tests (per pixel memory access)</t>
  </si>
  <si>
    <t>CE2 Tests Vs HEVC V1</t>
  </si>
  <si>
    <t>4x1</t>
  </si>
  <si>
    <t>8x1</t>
  </si>
  <si>
    <t>4x2</t>
  </si>
  <si>
    <t>8x2</t>
  </si>
  <si>
    <t>4x4</t>
  </si>
  <si>
    <t>memory pattern</t>
  </si>
  <si>
    <t>Uni (8x8)</t>
  </si>
  <si>
    <t>SCM 4.0 :- 4:2:0 +CE2 Test 5.2</t>
  </si>
  <si>
    <t>Combination of chroma interpolation  with CE2 Test 5.2/5.3</t>
  </si>
  <si>
    <t>SCM 4.0 :- 4:2:0 V1</t>
  </si>
  <si>
    <t>SCM 4.0 :- 4:2:0 +CE2 Test 5.2 with Bi-Pred restriction applied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</si>
</sst>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0" fontId="0" fillId="0" borderId="17" xfId="0" applyNumberForma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4" borderId="5" xfId="0" applyNumberFormat="1" applyFont="1" applyFill="1" applyBorder="1" applyAlignment="1">
      <alignment horizontal="center" vertical="center"/>
    </xf>
    <xf numFmtId="0" fontId="2" fillId="4" borderId="7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0" fontId="0" fillId="0" borderId="40" xfId="0" applyNumberForma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0" fontId="0" fillId="0" borderId="47" xfId="0" applyNumberFormat="1" applyBorder="1" applyAlignment="1">
      <alignment horizontal="center" vertical="center"/>
    </xf>
    <xf numFmtId="0" fontId="2" fillId="4" borderId="47" xfId="0" applyNumberFormat="1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4" borderId="57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" fillId="4" borderId="48" xfId="0" applyFont="1" applyFill="1" applyBorder="1" applyAlignment="1">
      <alignment horizontal="center" vertical="center"/>
    </xf>
    <xf numFmtId="0" fontId="2" fillId="4" borderId="50" xfId="0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2" fillId="4" borderId="49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5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tabSelected="1" topLeftCell="A54" zoomScaleNormal="100" workbookViewId="0">
      <selection activeCell="J72" sqref="J72"/>
    </sheetView>
  </sheetViews>
  <sheetFormatPr defaultRowHeight="15" x14ac:dyDescent="0.25"/>
  <cols>
    <col min="1" max="1" width="9" style="1" bestFit="1" customWidth="1"/>
    <col min="2" max="2" width="15.42578125" style="1" customWidth="1"/>
    <col min="3" max="3" width="19.42578125" style="1" customWidth="1"/>
    <col min="4" max="4" width="19.5703125" style="1" customWidth="1"/>
    <col min="5" max="5" width="19.28515625" style="1" customWidth="1"/>
    <col min="6" max="6" width="17.5703125" style="1" customWidth="1"/>
    <col min="7" max="7" width="18.140625" style="1" bestFit="1" customWidth="1"/>
    <col min="8" max="8" width="8.42578125" style="1" bestFit="1" customWidth="1"/>
    <col min="9" max="9" width="18.140625" style="1" bestFit="1" customWidth="1"/>
    <col min="10" max="10" width="15" style="1" customWidth="1"/>
    <col min="11" max="11" width="18.140625" style="1" bestFit="1" customWidth="1"/>
    <col min="12" max="12" width="15.85546875" style="1" bestFit="1" customWidth="1"/>
    <col min="13" max="13" width="18.140625" style="1" bestFit="1" customWidth="1"/>
    <col min="14" max="14" width="15.85546875" style="1" bestFit="1" customWidth="1"/>
    <col min="15" max="15" width="20" style="1" bestFit="1" customWidth="1"/>
    <col min="16" max="16" width="15.85546875" style="1" bestFit="1" customWidth="1"/>
    <col min="17" max="17" width="15.5703125" style="1" customWidth="1"/>
    <col min="18" max="18" width="20" style="1" bestFit="1" customWidth="1"/>
    <col min="19" max="19" width="15.42578125" style="1" bestFit="1" customWidth="1"/>
    <col min="20" max="16384" width="9.140625" style="1"/>
  </cols>
  <sheetData>
    <row r="1" spans="1:19" ht="15.75" thickBot="1" x14ac:dyDescent="0.3"/>
    <row r="2" spans="1:19" ht="16.5" thickBot="1" x14ac:dyDescent="0.3">
      <c r="A2" s="89" t="s">
        <v>17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1"/>
    </row>
    <row r="3" spans="1:19" x14ac:dyDescent="0.25">
      <c r="A3" s="86" t="s">
        <v>13</v>
      </c>
      <c r="B3" s="109" t="s">
        <v>4</v>
      </c>
      <c r="C3" s="107" t="s">
        <v>5</v>
      </c>
      <c r="D3" s="107" t="s">
        <v>6</v>
      </c>
      <c r="E3" s="107" t="s">
        <v>7</v>
      </c>
      <c r="F3" s="107" t="s">
        <v>0</v>
      </c>
      <c r="G3" s="107" t="s">
        <v>1</v>
      </c>
      <c r="H3" s="107" t="s">
        <v>2</v>
      </c>
      <c r="I3" s="107" t="s">
        <v>3</v>
      </c>
      <c r="J3" s="105" t="s">
        <v>8</v>
      </c>
      <c r="K3" s="98" t="s">
        <v>35</v>
      </c>
      <c r="L3" s="99"/>
      <c r="M3" s="99"/>
      <c r="N3" s="99"/>
      <c r="O3" s="100"/>
      <c r="P3" s="101" t="s">
        <v>12</v>
      </c>
      <c r="Q3" s="102"/>
      <c r="R3" s="103"/>
      <c r="S3" s="96" t="s">
        <v>9</v>
      </c>
    </row>
    <row r="4" spans="1:19" ht="30.75" thickBot="1" x14ac:dyDescent="0.3">
      <c r="A4" s="87"/>
      <c r="B4" s="110"/>
      <c r="C4" s="108"/>
      <c r="D4" s="108"/>
      <c r="E4" s="108"/>
      <c r="F4" s="108"/>
      <c r="G4" s="108"/>
      <c r="H4" s="108"/>
      <c r="I4" s="108"/>
      <c r="J4" s="106"/>
      <c r="K4" s="45" t="s">
        <v>15</v>
      </c>
      <c r="L4" s="26" t="s">
        <v>10</v>
      </c>
      <c r="M4" s="26" t="s">
        <v>11</v>
      </c>
      <c r="N4" s="26" t="s">
        <v>19</v>
      </c>
      <c r="O4" s="46" t="s">
        <v>14</v>
      </c>
      <c r="P4" s="49" t="s">
        <v>10</v>
      </c>
      <c r="Q4" s="27" t="s">
        <v>19</v>
      </c>
      <c r="R4" s="39" t="s">
        <v>14</v>
      </c>
      <c r="S4" s="97"/>
    </row>
    <row r="5" spans="1:19" x14ac:dyDescent="0.25">
      <c r="A5" s="87"/>
      <c r="B5" s="28">
        <v>8</v>
      </c>
      <c r="C5" s="21">
        <v>8</v>
      </c>
      <c r="D5" s="21">
        <v>8</v>
      </c>
      <c r="E5" s="21">
        <v>8</v>
      </c>
      <c r="F5" s="21">
        <v>4</v>
      </c>
      <c r="G5" s="21">
        <v>1</v>
      </c>
      <c r="H5" s="21">
        <v>8</v>
      </c>
      <c r="I5" s="21">
        <v>4</v>
      </c>
      <c r="J5" s="40">
        <v>2</v>
      </c>
      <c r="K5" s="47">
        <f>(CEILING((($F5-1+$B5+$H5-1)/$F5),1)*CEILING((($G5-1+$C5+$H5-1)/$G5),1)*$F5*$G5*$J5)/($B5*$C5)</f>
        <v>9.375</v>
      </c>
      <c r="L5" s="21">
        <v>1</v>
      </c>
      <c r="M5" s="21">
        <f>(CEILING((($F5-1+$D5+$I5-1)/$F5),1)*CEILING((($G5-1+$E5+$I5-1)/$G5),1)*$F5*$G5*$J5)/($D5*$E5)*2</f>
        <v>11</v>
      </c>
      <c r="N5" s="21">
        <v>2</v>
      </c>
      <c r="O5" s="38">
        <f>K5+L5+M5+N5</f>
        <v>23.375</v>
      </c>
      <c r="P5" s="47">
        <v>1</v>
      </c>
      <c r="Q5" s="21">
        <v>2</v>
      </c>
      <c r="R5" s="38">
        <f>O5+P5+Q5</f>
        <v>26.375</v>
      </c>
      <c r="S5" s="48">
        <f>(R5/O5)</f>
        <v>1.1283422459893049</v>
      </c>
    </row>
    <row r="6" spans="1:19" x14ac:dyDescent="0.25">
      <c r="A6" s="87"/>
      <c r="B6" s="29">
        <v>8</v>
      </c>
      <c r="C6" s="8">
        <v>8</v>
      </c>
      <c r="D6" s="7">
        <v>8</v>
      </c>
      <c r="E6" s="7">
        <v>8</v>
      </c>
      <c r="F6" s="8">
        <v>8</v>
      </c>
      <c r="G6" s="8">
        <v>1</v>
      </c>
      <c r="H6" s="8">
        <v>8</v>
      </c>
      <c r="I6" s="8">
        <v>4</v>
      </c>
      <c r="J6" s="41">
        <v>2</v>
      </c>
      <c r="K6" s="34">
        <f>(CEILING((($F6-1+$B6+$H6-1)/$F6),1)*CEILING((($G6-1+$C6+$H6-1)/$G6),1)*$F6*$G6*$J6)/($B6*$C6)</f>
        <v>11.25</v>
      </c>
      <c r="L6" s="7">
        <v>1</v>
      </c>
      <c r="M6" s="7">
        <f>(CEILING((($F6-1+$D6+$I6-1)/$F6),1)*CEILING((($G6-1+$E6+$I6-1)/$G6),1)*$F6*$G6*$J6)/($D6*$E6)*2</f>
        <v>16.5</v>
      </c>
      <c r="N6" s="7">
        <v>2</v>
      </c>
      <c r="O6" s="14">
        <f>K6+L6+M6+N6</f>
        <v>30.75</v>
      </c>
      <c r="P6" s="34">
        <v>1</v>
      </c>
      <c r="Q6" s="7">
        <v>2</v>
      </c>
      <c r="R6" s="14">
        <f>O6+P6+Q6</f>
        <v>33.75</v>
      </c>
      <c r="S6" s="48">
        <f t="shared" ref="S6:S9" si="0">(R6/O6)</f>
        <v>1.0975609756097562</v>
      </c>
    </row>
    <row r="7" spans="1:19" x14ac:dyDescent="0.25">
      <c r="A7" s="87"/>
      <c r="B7" s="30">
        <v>8</v>
      </c>
      <c r="C7" s="7">
        <v>8</v>
      </c>
      <c r="D7" s="7">
        <v>8</v>
      </c>
      <c r="E7" s="7">
        <v>8</v>
      </c>
      <c r="F7" s="7">
        <v>4</v>
      </c>
      <c r="G7" s="7">
        <v>2</v>
      </c>
      <c r="H7" s="7">
        <v>8</v>
      </c>
      <c r="I7" s="7">
        <v>4</v>
      </c>
      <c r="J7" s="42">
        <v>2</v>
      </c>
      <c r="K7" s="34">
        <f>(CEILING((($F7-1+$B7+$H7-1)/$F7),1)*CEILING((($G7-1+$C7+$H7-1)/$G7),1)*$F7*$G7*$J7)/($B7*$C7)</f>
        <v>10</v>
      </c>
      <c r="L7" s="7">
        <v>1</v>
      </c>
      <c r="M7" s="7">
        <f>(CEILING((($F7-1+$D7+$I7-1)/$F7),1)*CEILING((($G7-1+$E7+$I7-1)/$G7),1)*$F7*$G7*$J7)/($D7*$E7)*2</f>
        <v>12</v>
      </c>
      <c r="N7" s="7">
        <v>2</v>
      </c>
      <c r="O7" s="14">
        <f>K7+L7+M7+N7</f>
        <v>25</v>
      </c>
      <c r="P7" s="34">
        <v>1</v>
      </c>
      <c r="Q7" s="7">
        <v>2</v>
      </c>
      <c r="R7" s="14">
        <f>O7+P7+Q7</f>
        <v>28</v>
      </c>
      <c r="S7" s="48">
        <f t="shared" si="0"/>
        <v>1.1200000000000001</v>
      </c>
    </row>
    <row r="8" spans="1:19" x14ac:dyDescent="0.25">
      <c r="A8" s="87"/>
      <c r="B8" s="29">
        <v>8</v>
      </c>
      <c r="C8" s="8">
        <v>8</v>
      </c>
      <c r="D8" s="7">
        <v>8</v>
      </c>
      <c r="E8" s="7">
        <v>8</v>
      </c>
      <c r="F8" s="8">
        <v>8</v>
      </c>
      <c r="G8" s="8">
        <v>2</v>
      </c>
      <c r="H8" s="8">
        <v>8</v>
      </c>
      <c r="I8" s="8">
        <v>4</v>
      </c>
      <c r="J8" s="41">
        <v>2</v>
      </c>
      <c r="K8" s="34">
        <f>(CEILING((($F8-1+$B8+$H8-1)/$F8),1)*CEILING((($G8-1+$C8+$H8-1)/$G8),1)*$F8*$G8*$J8)/($B8*$C8)</f>
        <v>12</v>
      </c>
      <c r="L8" s="7">
        <v>1</v>
      </c>
      <c r="M8" s="7">
        <f>(CEILING((($F8-1+$D8+$I8-1)/$F8),1)*CEILING((($G8-1+$E8+$I8-1)/$G8),1)*$F8*$G8*$J8)/($D8*$E8)*2</f>
        <v>18</v>
      </c>
      <c r="N8" s="7">
        <v>2</v>
      </c>
      <c r="O8" s="14">
        <f>K8+L8+M8+N8</f>
        <v>33</v>
      </c>
      <c r="P8" s="34">
        <v>1</v>
      </c>
      <c r="Q8" s="7">
        <v>2</v>
      </c>
      <c r="R8" s="14">
        <f>O8+P8+Q8</f>
        <v>36</v>
      </c>
      <c r="S8" s="48">
        <f t="shared" si="0"/>
        <v>1.0909090909090908</v>
      </c>
    </row>
    <row r="9" spans="1:19" ht="15.75" thickBot="1" x14ac:dyDescent="0.3">
      <c r="A9" s="88"/>
      <c r="B9" s="31">
        <v>8</v>
      </c>
      <c r="C9" s="13">
        <v>8</v>
      </c>
      <c r="D9" s="13">
        <v>8</v>
      </c>
      <c r="E9" s="13">
        <v>8</v>
      </c>
      <c r="F9" s="13">
        <v>4</v>
      </c>
      <c r="G9" s="13">
        <v>4</v>
      </c>
      <c r="H9" s="13">
        <v>8</v>
      </c>
      <c r="I9" s="13">
        <v>4</v>
      </c>
      <c r="J9" s="43">
        <v>2</v>
      </c>
      <c r="K9" s="35">
        <f>(CEILING((($F9-1+$B9+$H9-1)/$F9),1)*CEILING((($G9-1+$C9+$H9-1)/$G9),1)*$F9*$G9*$J9)/($B9*$C9)</f>
        <v>12.5</v>
      </c>
      <c r="L9" s="13">
        <v>1</v>
      </c>
      <c r="M9" s="13">
        <f>(CEILING((($F9-1+$D9+$I9-1)/$F9),1)*CEILING((($G9-1+$E9+$I9-1)/$G9),1)*$F9*$G9*$J9)/($D9*$E9)*2</f>
        <v>16</v>
      </c>
      <c r="N9" s="13">
        <v>2</v>
      </c>
      <c r="O9" s="15">
        <f>K9+L9+M9+N9</f>
        <v>31.5</v>
      </c>
      <c r="P9" s="35">
        <v>1</v>
      </c>
      <c r="Q9" s="13">
        <v>2</v>
      </c>
      <c r="R9" s="15">
        <f>O9+P9+Q9</f>
        <v>34.5</v>
      </c>
      <c r="S9" s="48">
        <f t="shared" si="0"/>
        <v>1.0952380952380953</v>
      </c>
    </row>
    <row r="10" spans="1:19" x14ac:dyDescent="0.25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2"/>
    </row>
    <row r="11" spans="1:19" ht="15.75" thickBot="1" x14ac:dyDescent="0.3"/>
    <row r="12" spans="1:19" ht="16.5" thickBot="1" x14ac:dyDescent="0.3">
      <c r="A12" s="89" t="s">
        <v>17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1"/>
      <c r="S12" s="9"/>
    </row>
    <row r="13" spans="1:19" ht="15" customHeight="1" x14ac:dyDescent="0.25">
      <c r="A13" s="86" t="s">
        <v>16</v>
      </c>
      <c r="B13" s="109" t="s">
        <v>4</v>
      </c>
      <c r="C13" s="107" t="s">
        <v>5</v>
      </c>
      <c r="D13" s="107" t="s">
        <v>6</v>
      </c>
      <c r="E13" s="107" t="s">
        <v>7</v>
      </c>
      <c r="F13" s="107" t="s">
        <v>0</v>
      </c>
      <c r="G13" s="107" t="s">
        <v>1</v>
      </c>
      <c r="H13" s="107" t="s">
        <v>2</v>
      </c>
      <c r="I13" s="107" t="s">
        <v>3</v>
      </c>
      <c r="J13" s="105" t="s">
        <v>8</v>
      </c>
      <c r="K13" s="98" t="s">
        <v>35</v>
      </c>
      <c r="L13" s="99"/>
      <c r="M13" s="99"/>
      <c r="N13" s="99"/>
      <c r="O13" s="100"/>
      <c r="P13" s="104" t="s">
        <v>12</v>
      </c>
      <c r="Q13" s="102"/>
      <c r="R13" s="103"/>
      <c r="S13" s="3"/>
    </row>
    <row r="14" spans="1:19" ht="30.75" thickBot="1" x14ac:dyDescent="0.3">
      <c r="A14" s="87"/>
      <c r="B14" s="110"/>
      <c r="C14" s="108"/>
      <c r="D14" s="108"/>
      <c r="E14" s="108"/>
      <c r="F14" s="108"/>
      <c r="G14" s="108"/>
      <c r="H14" s="108"/>
      <c r="I14" s="108"/>
      <c r="J14" s="106"/>
      <c r="K14" s="45" t="s">
        <v>15</v>
      </c>
      <c r="L14" s="26" t="s">
        <v>10</v>
      </c>
      <c r="M14" s="26" t="s">
        <v>11</v>
      </c>
      <c r="N14" s="26" t="s">
        <v>19</v>
      </c>
      <c r="O14" s="46" t="s">
        <v>14</v>
      </c>
      <c r="P14" s="44" t="s">
        <v>10</v>
      </c>
      <c r="Q14" s="27" t="s">
        <v>19</v>
      </c>
      <c r="R14" s="39" t="s">
        <v>14</v>
      </c>
      <c r="S14" s="4"/>
    </row>
    <row r="15" spans="1:19" x14ac:dyDescent="0.25">
      <c r="A15" s="87"/>
      <c r="B15" s="28">
        <v>4</v>
      </c>
      <c r="C15" s="21">
        <v>8</v>
      </c>
      <c r="D15" s="21">
        <v>4</v>
      </c>
      <c r="E15" s="21">
        <v>8</v>
      </c>
      <c r="F15" s="21">
        <v>4</v>
      </c>
      <c r="G15" s="21">
        <v>1</v>
      </c>
      <c r="H15" s="21">
        <v>8</v>
      </c>
      <c r="I15" s="21">
        <v>4</v>
      </c>
      <c r="J15" s="40">
        <v>1</v>
      </c>
      <c r="K15" s="47">
        <f>(CEILING((($F15-1+$B15+$H15-1)/$F15),1)*CEILING((($G15-1+$C15+$H15-1)/$G15),1)*$F15*$G15*$J15)/($B15*$C15)</f>
        <v>7.5</v>
      </c>
      <c r="L15" s="21">
        <v>1</v>
      </c>
      <c r="M15" s="21">
        <f>(CEILING((($F15-1+$D15+$I15-1)/$F15),1)*CEILING((($G15-1+$E15+$I15-1)/$G15),1)*$F15*$G15*$J15)/($D15*$E15)*2</f>
        <v>8.25</v>
      </c>
      <c r="N15" s="21">
        <v>2</v>
      </c>
      <c r="O15" s="38">
        <f>K15+L15+M15+N15</f>
        <v>18.75</v>
      </c>
      <c r="P15" s="28">
        <v>1</v>
      </c>
      <c r="Q15" s="21">
        <v>2</v>
      </c>
      <c r="R15" s="38">
        <f>O15+P15+Q15</f>
        <v>21.75</v>
      </c>
    </row>
    <row r="16" spans="1:19" x14ac:dyDescent="0.25">
      <c r="A16" s="87"/>
      <c r="B16" s="29">
        <v>4</v>
      </c>
      <c r="C16" s="8">
        <v>8</v>
      </c>
      <c r="D16" s="7">
        <v>4</v>
      </c>
      <c r="E16" s="7">
        <v>8</v>
      </c>
      <c r="F16" s="8">
        <v>8</v>
      </c>
      <c r="G16" s="8">
        <v>1</v>
      </c>
      <c r="H16" s="8">
        <v>8</v>
      </c>
      <c r="I16" s="8">
        <v>4</v>
      </c>
      <c r="J16" s="41">
        <v>1</v>
      </c>
      <c r="K16" s="34">
        <f>(CEILING((($F16-1+$B16+$H16-1)/$F16),1)*CEILING((($G16-1+$C16+$H16-1)/$G16),1)*$F16*$G16*$J16)/($B16*$C16)</f>
        <v>11.25</v>
      </c>
      <c r="L16" s="7">
        <v>1</v>
      </c>
      <c r="M16" s="7">
        <f>(CEILING((($F16-1+$D16+$I16-1)/$F16),1)*CEILING((($G16-1+$E16+$I16-1)/$G16),1)*$F16*$G16*$J16)/($D16*$E16)*2</f>
        <v>11</v>
      </c>
      <c r="N16" s="7">
        <v>2</v>
      </c>
      <c r="O16" s="14">
        <f>K16+L16+M16+N16</f>
        <v>25.25</v>
      </c>
      <c r="P16" s="30">
        <v>1</v>
      </c>
      <c r="Q16" s="7">
        <v>2</v>
      </c>
      <c r="R16" s="14">
        <f>O16+P16+Q16</f>
        <v>28.25</v>
      </c>
    </row>
    <row r="17" spans="1:18" x14ac:dyDescent="0.25">
      <c r="A17" s="87"/>
      <c r="B17" s="30">
        <v>4</v>
      </c>
      <c r="C17" s="7">
        <v>8</v>
      </c>
      <c r="D17" s="7">
        <v>4</v>
      </c>
      <c r="E17" s="7">
        <v>8</v>
      </c>
      <c r="F17" s="7">
        <v>4</v>
      </c>
      <c r="G17" s="7">
        <v>2</v>
      </c>
      <c r="H17" s="7">
        <v>8</v>
      </c>
      <c r="I17" s="7">
        <v>4</v>
      </c>
      <c r="J17" s="42">
        <v>1</v>
      </c>
      <c r="K17" s="34">
        <f>(CEILING((($F17-1+$B17+$H17-1)/$F17),1)*CEILING((($G17-1+$C17+$H17-1)/$G17),1)*$F17*$G17*$J17)/($B17*$C17)</f>
        <v>8</v>
      </c>
      <c r="L17" s="7">
        <v>1</v>
      </c>
      <c r="M17" s="7">
        <f>(CEILING((($F17-1+$D17+$I17-1)/$F17),1)*CEILING((($G17-1+$E17+$I17-1)/$G17),1)*$F17*$G17*$J17)/($D17*$E17)*2</f>
        <v>9</v>
      </c>
      <c r="N17" s="7">
        <v>2</v>
      </c>
      <c r="O17" s="14">
        <f>K17+L17+M17+N17</f>
        <v>20</v>
      </c>
      <c r="P17" s="30">
        <v>1</v>
      </c>
      <c r="Q17" s="7">
        <v>2</v>
      </c>
      <c r="R17" s="14">
        <f>O17+P17+Q17</f>
        <v>23</v>
      </c>
    </row>
    <row r="18" spans="1:18" x14ac:dyDescent="0.25">
      <c r="A18" s="87"/>
      <c r="B18" s="29">
        <v>4</v>
      </c>
      <c r="C18" s="8">
        <v>8</v>
      </c>
      <c r="D18" s="7">
        <v>4</v>
      </c>
      <c r="E18" s="7">
        <v>8</v>
      </c>
      <c r="F18" s="8">
        <v>8</v>
      </c>
      <c r="G18" s="8">
        <v>2</v>
      </c>
      <c r="H18" s="8">
        <v>8</v>
      </c>
      <c r="I18" s="8">
        <v>4</v>
      </c>
      <c r="J18" s="41">
        <v>1</v>
      </c>
      <c r="K18" s="34">
        <f>(CEILING((($F18-1+$B18+$H18-1)/$F18),1)*CEILING((($G18-1+$C18+$H18-1)/$G18),1)*$F18*$G18*$J18)/($B18*$C18)</f>
        <v>12</v>
      </c>
      <c r="L18" s="7">
        <v>1</v>
      </c>
      <c r="M18" s="7">
        <f>(CEILING((($F18-1+$D18+$I18-1)/$F18),1)*CEILING((($G18-1+$E18+$I18-1)/$G18),1)*$F18*$G18*$J18)/($D18*$E18)*2</f>
        <v>12</v>
      </c>
      <c r="N18" s="7">
        <v>2</v>
      </c>
      <c r="O18" s="14">
        <f>K18+L18+M18+N18</f>
        <v>27</v>
      </c>
      <c r="P18" s="30">
        <v>1</v>
      </c>
      <c r="Q18" s="7">
        <v>2</v>
      </c>
      <c r="R18" s="14">
        <f>O18+P18+Q18</f>
        <v>30</v>
      </c>
    </row>
    <row r="19" spans="1:18" ht="15.75" thickBot="1" x14ac:dyDescent="0.3">
      <c r="A19" s="88"/>
      <c r="B19" s="31">
        <v>4</v>
      </c>
      <c r="C19" s="13">
        <v>8</v>
      </c>
      <c r="D19" s="13">
        <v>4</v>
      </c>
      <c r="E19" s="13">
        <v>8</v>
      </c>
      <c r="F19" s="13">
        <v>4</v>
      </c>
      <c r="G19" s="13">
        <v>4</v>
      </c>
      <c r="H19" s="13">
        <v>8</v>
      </c>
      <c r="I19" s="13">
        <v>4</v>
      </c>
      <c r="J19" s="43">
        <v>1</v>
      </c>
      <c r="K19" s="35">
        <f>(CEILING((($F19-1+$B19+$H19-1)/$F19),1)*CEILING((($G19-1+$C19+$H19-1)/$G19),1)*$F19*$G19*$J19)/($B19*$C19)</f>
        <v>10</v>
      </c>
      <c r="L19" s="13">
        <v>1</v>
      </c>
      <c r="M19" s="13">
        <f>(CEILING((($F19-1+$D19+$I19-1)/$F19),1)*CEILING((($G19-1+$E19+$I19-1)/$G19),1)*$F19*$G19*$J19)/($D19*$E19)*2</f>
        <v>12</v>
      </c>
      <c r="N19" s="13">
        <v>2</v>
      </c>
      <c r="O19" s="15">
        <f>K19+L19+M19+N19</f>
        <v>25</v>
      </c>
      <c r="P19" s="31">
        <v>1</v>
      </c>
      <c r="Q19" s="13">
        <v>2</v>
      </c>
      <c r="R19" s="15">
        <f>O19+P19+Q19</f>
        <v>28</v>
      </c>
    </row>
    <row r="21" spans="1:18" ht="15.75" thickBot="1" x14ac:dyDescent="0.3"/>
    <row r="22" spans="1:18" ht="15.75" customHeight="1" thickBot="1" x14ac:dyDescent="0.3">
      <c r="B22" s="60" t="s">
        <v>40</v>
      </c>
      <c r="C22" s="61"/>
      <c r="D22" s="61"/>
      <c r="E22" s="61"/>
      <c r="F22" s="61"/>
      <c r="G22" s="62"/>
      <c r="I22" s="63" t="s">
        <v>47</v>
      </c>
      <c r="J22" s="65" t="s">
        <v>9</v>
      </c>
    </row>
    <row r="23" spans="1:18" ht="15.75" thickBot="1" x14ac:dyDescent="0.3">
      <c r="B23" s="23" t="s">
        <v>39</v>
      </c>
      <c r="C23" s="24" t="s">
        <v>20</v>
      </c>
      <c r="D23" s="24" t="s">
        <v>21</v>
      </c>
      <c r="E23" s="24" t="s">
        <v>22</v>
      </c>
      <c r="F23" s="24" t="s">
        <v>23</v>
      </c>
      <c r="G23" s="24" t="s">
        <v>24</v>
      </c>
      <c r="I23" s="64"/>
      <c r="J23" s="65"/>
    </row>
    <row r="24" spans="1:18" ht="15.75" thickBot="1" x14ac:dyDescent="0.3">
      <c r="B24" s="18">
        <f>O5</f>
        <v>23.375</v>
      </c>
      <c r="C24" s="20">
        <f>O5</f>
        <v>23.375</v>
      </c>
      <c r="D24" s="20">
        <f>O5</f>
        <v>23.375</v>
      </c>
      <c r="E24" s="21">
        <f>R15</f>
        <v>21.75</v>
      </c>
      <c r="F24" s="21">
        <f>R15</f>
        <v>21.75</v>
      </c>
      <c r="G24" s="20">
        <f>O5</f>
        <v>23.375</v>
      </c>
      <c r="I24" s="54" t="s">
        <v>42</v>
      </c>
      <c r="J24" s="55">
        <f>S5</f>
        <v>1.1283422459893049</v>
      </c>
    </row>
    <row r="25" spans="1:18" ht="15.75" thickBot="1" x14ac:dyDescent="0.3">
      <c r="B25" s="18">
        <f t="shared" ref="B25:B28" si="1">O6</f>
        <v>30.75</v>
      </c>
      <c r="C25" s="20">
        <f t="shared" ref="C25:C28" si="2">O6</f>
        <v>30.75</v>
      </c>
      <c r="D25" s="20">
        <f t="shared" ref="D25:D28" si="3">O6</f>
        <v>30.75</v>
      </c>
      <c r="E25" s="21">
        <f t="shared" ref="E25:E28" si="4">R16</f>
        <v>28.25</v>
      </c>
      <c r="F25" s="21">
        <f t="shared" ref="F25:F28" si="5">R16</f>
        <v>28.25</v>
      </c>
      <c r="G25" s="20">
        <f t="shared" ref="G25:G28" si="6">O6</f>
        <v>30.75</v>
      </c>
      <c r="I25" s="54" t="s">
        <v>43</v>
      </c>
      <c r="J25" s="55">
        <f t="shared" ref="J25:J27" si="7">S6</f>
        <v>1.0975609756097562</v>
      </c>
    </row>
    <row r="26" spans="1:18" ht="15.75" thickBot="1" x14ac:dyDescent="0.3">
      <c r="B26" s="18">
        <f t="shared" si="1"/>
        <v>25</v>
      </c>
      <c r="C26" s="20">
        <f t="shared" si="2"/>
        <v>25</v>
      </c>
      <c r="D26" s="20">
        <f t="shared" si="3"/>
        <v>25</v>
      </c>
      <c r="E26" s="21">
        <f t="shared" si="4"/>
        <v>23</v>
      </c>
      <c r="F26" s="21">
        <f t="shared" si="5"/>
        <v>23</v>
      </c>
      <c r="G26" s="20">
        <f t="shared" si="6"/>
        <v>25</v>
      </c>
      <c r="I26" s="54" t="s">
        <v>44</v>
      </c>
      <c r="J26" s="55">
        <f t="shared" si="7"/>
        <v>1.1200000000000001</v>
      </c>
    </row>
    <row r="27" spans="1:18" ht="15.75" thickBot="1" x14ac:dyDescent="0.3">
      <c r="B27" s="18">
        <f t="shared" si="1"/>
        <v>33</v>
      </c>
      <c r="C27" s="20">
        <f t="shared" si="2"/>
        <v>33</v>
      </c>
      <c r="D27" s="20">
        <f t="shared" si="3"/>
        <v>33</v>
      </c>
      <c r="E27" s="21">
        <f t="shared" si="4"/>
        <v>30</v>
      </c>
      <c r="F27" s="21">
        <f t="shared" si="5"/>
        <v>30</v>
      </c>
      <c r="G27" s="20">
        <f t="shared" si="6"/>
        <v>33</v>
      </c>
      <c r="I27" s="54" t="s">
        <v>45</v>
      </c>
      <c r="J27" s="55">
        <f t="shared" si="7"/>
        <v>1.0909090909090908</v>
      </c>
    </row>
    <row r="28" spans="1:18" ht="15.75" thickBot="1" x14ac:dyDescent="0.3">
      <c r="B28" s="18">
        <f t="shared" si="1"/>
        <v>31.5</v>
      </c>
      <c r="C28" s="20">
        <f t="shared" si="2"/>
        <v>31.5</v>
      </c>
      <c r="D28" s="20">
        <f t="shared" si="3"/>
        <v>31.5</v>
      </c>
      <c r="E28" s="21">
        <f t="shared" si="4"/>
        <v>28</v>
      </c>
      <c r="F28" s="21">
        <f t="shared" si="5"/>
        <v>28</v>
      </c>
      <c r="G28" s="20">
        <f t="shared" si="6"/>
        <v>31.5</v>
      </c>
      <c r="I28" s="54" t="s">
        <v>46</v>
      </c>
      <c r="J28" s="55">
        <f>S9</f>
        <v>1.0952380952380953</v>
      </c>
    </row>
    <row r="30" spans="1:18" ht="15.75" thickBot="1" x14ac:dyDescent="0.3"/>
    <row r="31" spans="1:18" ht="15.75" thickBot="1" x14ac:dyDescent="0.3">
      <c r="B31" s="60" t="s">
        <v>41</v>
      </c>
      <c r="C31" s="61"/>
      <c r="D31" s="61"/>
      <c r="E31" s="61"/>
      <c r="F31" s="61"/>
      <c r="G31" s="62"/>
    </row>
    <row r="32" spans="1:18" ht="15.75" thickBot="1" x14ac:dyDescent="0.3">
      <c r="B32" s="24" t="s">
        <v>25</v>
      </c>
      <c r="C32" s="24" t="s">
        <v>26</v>
      </c>
      <c r="D32" s="24" t="s">
        <v>27</v>
      </c>
      <c r="E32" s="24" t="s">
        <v>28</v>
      </c>
      <c r="F32" s="24" t="s">
        <v>29</v>
      </c>
      <c r="G32" s="25" t="s">
        <v>30</v>
      </c>
    </row>
    <row r="33" spans="1:19" x14ac:dyDescent="0.25">
      <c r="B33" s="19">
        <f>B24/O5</f>
        <v>1</v>
      </c>
      <c r="C33" s="19">
        <f>C24/O5</f>
        <v>1</v>
      </c>
      <c r="D33" s="19">
        <f>D24/O5</f>
        <v>1</v>
      </c>
      <c r="E33" s="19">
        <f>(E24/O5)</f>
        <v>0.93048128342245995</v>
      </c>
      <c r="F33" s="19">
        <f>F24/O5</f>
        <v>0.93048128342245995</v>
      </c>
      <c r="G33" s="22">
        <f>(G24)/O5</f>
        <v>1</v>
      </c>
    </row>
    <row r="34" spans="1:19" x14ac:dyDescent="0.25">
      <c r="B34" s="19">
        <f>B25/O6</f>
        <v>1</v>
      </c>
      <c r="C34" s="19">
        <f t="shared" ref="C34:C37" si="8">C25/O6</f>
        <v>1</v>
      </c>
      <c r="D34" s="19">
        <f t="shared" ref="D34:D37" si="9">D25/O6</f>
        <v>1</v>
      </c>
      <c r="E34" s="19">
        <f t="shared" ref="E34:E37" si="10">(E25/O6)</f>
        <v>0.91869918699186992</v>
      </c>
      <c r="F34" s="19">
        <f t="shared" ref="F34:F37" si="11">F25/O6</f>
        <v>0.91869918699186992</v>
      </c>
      <c r="G34" s="22">
        <f t="shared" ref="G34:G37" si="12">(G25)/O6</f>
        <v>1</v>
      </c>
    </row>
    <row r="35" spans="1:19" x14ac:dyDescent="0.25">
      <c r="B35" s="19">
        <f>B26/O7</f>
        <v>1</v>
      </c>
      <c r="C35" s="19">
        <f t="shared" si="8"/>
        <v>1</v>
      </c>
      <c r="D35" s="19">
        <f t="shared" si="9"/>
        <v>1</v>
      </c>
      <c r="E35" s="19">
        <f t="shared" si="10"/>
        <v>0.92</v>
      </c>
      <c r="F35" s="19">
        <f t="shared" si="11"/>
        <v>0.92</v>
      </c>
      <c r="G35" s="22">
        <f t="shared" si="12"/>
        <v>1</v>
      </c>
    </row>
    <row r="36" spans="1:19" x14ac:dyDescent="0.25">
      <c r="B36" s="19">
        <f>B27/O8</f>
        <v>1</v>
      </c>
      <c r="C36" s="19">
        <f t="shared" si="8"/>
        <v>1</v>
      </c>
      <c r="D36" s="19">
        <f t="shared" si="9"/>
        <v>1</v>
      </c>
      <c r="E36" s="19">
        <f t="shared" si="10"/>
        <v>0.90909090909090906</v>
      </c>
      <c r="F36" s="19">
        <f t="shared" si="11"/>
        <v>0.90909090909090906</v>
      </c>
      <c r="G36" s="22">
        <f t="shared" si="12"/>
        <v>1</v>
      </c>
    </row>
    <row r="37" spans="1:19" x14ac:dyDescent="0.25">
      <c r="B37" s="19">
        <f>B28/O9</f>
        <v>1</v>
      </c>
      <c r="C37" s="19">
        <f t="shared" si="8"/>
        <v>1</v>
      </c>
      <c r="D37" s="19">
        <f t="shared" si="9"/>
        <v>1</v>
      </c>
      <c r="E37" s="19">
        <f t="shared" si="10"/>
        <v>0.88888888888888884</v>
      </c>
      <c r="F37" s="19">
        <f t="shared" si="11"/>
        <v>0.88888888888888884</v>
      </c>
      <c r="G37" s="22">
        <f t="shared" si="12"/>
        <v>1</v>
      </c>
    </row>
    <row r="40" spans="1:19" ht="15.75" thickBot="1" x14ac:dyDescent="0.3"/>
    <row r="41" spans="1:19" customFormat="1" ht="15.75" customHeight="1" thickBot="1" x14ac:dyDescent="0.3">
      <c r="A41" s="89" t="s">
        <v>18</v>
      </c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1"/>
    </row>
    <row r="42" spans="1:19" customFormat="1" x14ac:dyDescent="0.25">
      <c r="A42" s="77" t="s">
        <v>13</v>
      </c>
      <c r="B42" s="92" t="s">
        <v>4</v>
      </c>
      <c r="C42" s="82" t="s">
        <v>5</v>
      </c>
      <c r="D42" s="82" t="s">
        <v>6</v>
      </c>
      <c r="E42" s="82" t="s">
        <v>7</v>
      </c>
      <c r="F42" s="82" t="s">
        <v>0</v>
      </c>
      <c r="G42" s="82" t="s">
        <v>1</v>
      </c>
      <c r="H42" s="82" t="s">
        <v>2</v>
      </c>
      <c r="I42" s="82" t="s">
        <v>3</v>
      </c>
      <c r="J42" s="94" t="s">
        <v>8</v>
      </c>
      <c r="K42" s="66" t="s">
        <v>35</v>
      </c>
      <c r="L42" s="67"/>
      <c r="M42" s="67"/>
      <c r="N42" s="67"/>
      <c r="O42" s="68"/>
      <c r="P42" s="69" t="s">
        <v>12</v>
      </c>
      <c r="Q42" s="70"/>
      <c r="R42" s="71"/>
      <c r="S42" s="72" t="s">
        <v>9</v>
      </c>
    </row>
    <row r="43" spans="1:19" customFormat="1" ht="30.75" thickBot="1" x14ac:dyDescent="0.3">
      <c r="A43" s="78"/>
      <c r="B43" s="93"/>
      <c r="C43" s="83"/>
      <c r="D43" s="83"/>
      <c r="E43" s="83"/>
      <c r="F43" s="83"/>
      <c r="G43" s="83"/>
      <c r="H43" s="83"/>
      <c r="I43" s="83"/>
      <c r="J43" s="95"/>
      <c r="K43" s="45" t="s">
        <v>15</v>
      </c>
      <c r="L43" s="26" t="s">
        <v>10</v>
      </c>
      <c r="M43" s="26" t="s">
        <v>11</v>
      </c>
      <c r="N43" s="26" t="s">
        <v>19</v>
      </c>
      <c r="O43" s="46" t="s">
        <v>14</v>
      </c>
      <c r="P43" s="49" t="s">
        <v>10</v>
      </c>
      <c r="Q43" s="27" t="s">
        <v>19</v>
      </c>
      <c r="R43" s="39" t="s">
        <v>14</v>
      </c>
      <c r="S43" s="73"/>
    </row>
    <row r="44" spans="1:19" customFormat="1" ht="15.75" customHeight="1" x14ac:dyDescent="0.25">
      <c r="A44" s="78"/>
      <c r="B44" s="28">
        <v>8</v>
      </c>
      <c r="C44" s="21">
        <v>8</v>
      </c>
      <c r="D44" s="21">
        <v>4</v>
      </c>
      <c r="E44" s="21">
        <v>4</v>
      </c>
      <c r="F44" s="21">
        <v>4</v>
      </c>
      <c r="G44" s="21">
        <v>1</v>
      </c>
      <c r="H44" s="21">
        <v>8</v>
      </c>
      <c r="I44" s="21">
        <v>4</v>
      </c>
      <c r="J44" s="40">
        <v>2</v>
      </c>
      <c r="K44" s="47">
        <f>(CEILING((($F44-1+$B44+$H44-1)/$F44),1)*CEILING((($G44-1+$C44+$H44-1)/$G44),1)*$F44*$G44*$J44)/($B44*$C44)</f>
        <v>9.375</v>
      </c>
      <c r="L44" s="21">
        <v>1</v>
      </c>
      <c r="M44" s="21">
        <f>((CEILING((($F44-2+$D44*2+$I44*2-2)/$F44),1)*CEILING((($G44-1+$E44+$I44-1)/$G44),1)*$F44*$G44*$J44)/($D44*2*$E44))/2</f>
        <v>3.5</v>
      </c>
      <c r="N44" s="21">
        <v>0.5</v>
      </c>
      <c r="O44" s="38">
        <f>K44+L44+M44+N44</f>
        <v>14.375</v>
      </c>
      <c r="P44" s="47">
        <v>1</v>
      </c>
      <c r="Q44" s="21">
        <v>0.5</v>
      </c>
      <c r="R44" s="38">
        <f>O44+P44+Q44</f>
        <v>15.875</v>
      </c>
      <c r="S44" s="48">
        <f>(R44)/O44</f>
        <v>1.1043478260869566</v>
      </c>
    </row>
    <row r="45" spans="1:19" customFormat="1" ht="15.75" customHeight="1" x14ac:dyDescent="0.25">
      <c r="A45" s="78"/>
      <c r="B45" s="29">
        <v>8</v>
      </c>
      <c r="C45" s="8">
        <v>8</v>
      </c>
      <c r="D45" s="7">
        <v>4</v>
      </c>
      <c r="E45" s="7">
        <v>4</v>
      </c>
      <c r="F45" s="8">
        <v>8</v>
      </c>
      <c r="G45" s="8">
        <v>1</v>
      </c>
      <c r="H45" s="8">
        <v>8</v>
      </c>
      <c r="I45" s="8">
        <v>4</v>
      </c>
      <c r="J45" s="41">
        <v>2</v>
      </c>
      <c r="K45" s="34">
        <f>(CEILING((($F45-1+$B45+$H45-1)/$F45),1)*CEILING((($G45-1+$C45+$H45-1)/$G45),1)*$F45*$G45*$J45)/($B45*$C45)</f>
        <v>11.25</v>
      </c>
      <c r="L45" s="7">
        <v>1</v>
      </c>
      <c r="M45" s="21">
        <f t="shared" ref="M45:M48" si="13">((CEILING((($F45-2+$D45*2+$I45*2-2)/$F45),1)*CEILING((($G45-1+$E45+$I45-1)/$G45),1)*$F45*$G45*$J45)/($D45*2*$E45))/2</f>
        <v>5.25</v>
      </c>
      <c r="N45" s="7">
        <v>0.5</v>
      </c>
      <c r="O45" s="14">
        <f>K45+L45+M45+N45</f>
        <v>18</v>
      </c>
      <c r="P45" s="34">
        <v>1</v>
      </c>
      <c r="Q45" s="7">
        <v>0.5</v>
      </c>
      <c r="R45" s="14">
        <f>O45+P45+Q45</f>
        <v>19.5</v>
      </c>
      <c r="S45" s="48">
        <f t="shared" ref="S45:S48" si="14">(R45)/O45</f>
        <v>1.0833333333333333</v>
      </c>
    </row>
    <row r="46" spans="1:19" customFormat="1" ht="15.75" customHeight="1" x14ac:dyDescent="0.25">
      <c r="A46" s="78"/>
      <c r="B46" s="30">
        <v>8</v>
      </c>
      <c r="C46" s="7">
        <v>8</v>
      </c>
      <c r="D46" s="7">
        <v>4</v>
      </c>
      <c r="E46" s="7">
        <v>4</v>
      </c>
      <c r="F46" s="7">
        <v>4</v>
      </c>
      <c r="G46" s="7">
        <v>2</v>
      </c>
      <c r="H46" s="7">
        <v>8</v>
      </c>
      <c r="I46" s="7">
        <v>4</v>
      </c>
      <c r="J46" s="42">
        <v>2</v>
      </c>
      <c r="K46" s="34">
        <f>(CEILING((($F46-1+$B46+$H46-1)/$F46),1)*CEILING((($G46-1+$C46+$H46-1)/$G46),1)*$F46*$G46*$J46)/($B46*$C46)</f>
        <v>10</v>
      </c>
      <c r="L46" s="7">
        <v>1</v>
      </c>
      <c r="M46" s="21">
        <f t="shared" si="13"/>
        <v>4</v>
      </c>
      <c r="N46" s="7">
        <v>0.5</v>
      </c>
      <c r="O46" s="14">
        <f>K46+L46+M46+N46</f>
        <v>15.5</v>
      </c>
      <c r="P46" s="34">
        <v>1</v>
      </c>
      <c r="Q46" s="7">
        <v>0.5</v>
      </c>
      <c r="R46" s="14">
        <f>O46+P46+Q46</f>
        <v>17</v>
      </c>
      <c r="S46" s="48">
        <f t="shared" si="14"/>
        <v>1.096774193548387</v>
      </c>
    </row>
    <row r="47" spans="1:19" customFormat="1" ht="15.75" customHeight="1" x14ac:dyDescent="0.25">
      <c r="A47" s="78"/>
      <c r="B47" s="29">
        <v>8</v>
      </c>
      <c r="C47" s="8">
        <v>8</v>
      </c>
      <c r="D47" s="7">
        <v>4</v>
      </c>
      <c r="E47" s="7">
        <v>4</v>
      </c>
      <c r="F47" s="8">
        <v>8</v>
      </c>
      <c r="G47" s="8">
        <v>2</v>
      </c>
      <c r="H47" s="8">
        <v>8</v>
      </c>
      <c r="I47" s="8">
        <v>4</v>
      </c>
      <c r="J47" s="41">
        <v>2</v>
      </c>
      <c r="K47" s="34">
        <f>(CEILING((($F47-1+$B47+$H47-1)/$F47),1)*CEILING((($G47-1+$C47+$H47-1)/$G47),1)*$F47*$G47*$J47)/($B47*$C47)</f>
        <v>12</v>
      </c>
      <c r="L47" s="7">
        <v>1</v>
      </c>
      <c r="M47" s="21">
        <f t="shared" si="13"/>
        <v>6</v>
      </c>
      <c r="N47" s="7">
        <v>0.5</v>
      </c>
      <c r="O47" s="14">
        <f>K47+L47+M47+N47</f>
        <v>19.5</v>
      </c>
      <c r="P47" s="34">
        <v>1</v>
      </c>
      <c r="Q47" s="7">
        <v>0.5</v>
      </c>
      <c r="R47" s="14">
        <f>O47+P47+Q47</f>
        <v>21</v>
      </c>
      <c r="S47" s="48">
        <f t="shared" si="14"/>
        <v>1.0769230769230769</v>
      </c>
    </row>
    <row r="48" spans="1:19" customFormat="1" ht="15.75" customHeight="1" thickBot="1" x14ac:dyDescent="0.3">
      <c r="A48" s="79"/>
      <c r="B48" s="31">
        <v>8</v>
      </c>
      <c r="C48" s="13">
        <v>8</v>
      </c>
      <c r="D48" s="13">
        <v>4</v>
      </c>
      <c r="E48" s="13">
        <v>4</v>
      </c>
      <c r="F48" s="13">
        <v>4</v>
      </c>
      <c r="G48" s="13">
        <v>4</v>
      </c>
      <c r="H48" s="13">
        <v>8</v>
      </c>
      <c r="I48" s="13">
        <v>4</v>
      </c>
      <c r="J48" s="43">
        <v>2</v>
      </c>
      <c r="K48" s="35">
        <f>(CEILING((($F48-1+$B48+$H48-1)/$F48),1)*CEILING((($G48-1+$C48+$H48-1)/$G48),1)*$F48*$G48*$J48)/($B48*$C48)</f>
        <v>12.5</v>
      </c>
      <c r="L48" s="13">
        <v>1</v>
      </c>
      <c r="M48" s="21">
        <f t="shared" si="13"/>
        <v>6</v>
      </c>
      <c r="N48" s="13">
        <v>0.5</v>
      </c>
      <c r="O48" s="15">
        <f>K48+L48+M48+N48</f>
        <v>20</v>
      </c>
      <c r="P48" s="35">
        <v>1</v>
      </c>
      <c r="Q48" s="13">
        <v>0.5</v>
      </c>
      <c r="R48" s="15">
        <f>O48+P48+Q48</f>
        <v>21.5</v>
      </c>
      <c r="S48" s="48">
        <f t="shared" si="14"/>
        <v>1.075</v>
      </c>
    </row>
    <row r="49" spans="1:19" customFormat="1" ht="15.75" customHeight="1" thickBo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customFormat="1" ht="15.75" customHeight="1" thickBot="1" x14ac:dyDescent="0.3">
      <c r="A50" s="74" t="s">
        <v>18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6"/>
    </row>
    <row r="51" spans="1:19" customFormat="1" ht="15" customHeight="1" x14ac:dyDescent="0.25">
      <c r="A51" s="77" t="s">
        <v>16</v>
      </c>
      <c r="B51" s="80" t="s">
        <v>4</v>
      </c>
      <c r="C51" s="82" t="s">
        <v>5</v>
      </c>
      <c r="D51" s="82" t="s">
        <v>6</v>
      </c>
      <c r="E51" s="82" t="s">
        <v>7</v>
      </c>
      <c r="F51" s="82" t="s">
        <v>0</v>
      </c>
      <c r="G51" s="82" t="s">
        <v>1</v>
      </c>
      <c r="H51" s="82" t="s">
        <v>2</v>
      </c>
      <c r="I51" s="82" t="s">
        <v>3</v>
      </c>
      <c r="J51" s="84" t="s">
        <v>8</v>
      </c>
      <c r="K51" s="66" t="s">
        <v>35</v>
      </c>
      <c r="L51" s="67"/>
      <c r="M51" s="67"/>
      <c r="N51" s="67"/>
      <c r="O51" s="68"/>
      <c r="P51" s="69" t="s">
        <v>12</v>
      </c>
      <c r="Q51" s="70"/>
      <c r="R51" s="71"/>
    </row>
    <row r="52" spans="1:19" customFormat="1" ht="30.75" thickBot="1" x14ac:dyDescent="0.3">
      <c r="A52" s="78"/>
      <c r="B52" s="81"/>
      <c r="C52" s="83"/>
      <c r="D52" s="83"/>
      <c r="E52" s="83"/>
      <c r="F52" s="83"/>
      <c r="G52" s="83"/>
      <c r="H52" s="83"/>
      <c r="I52" s="83"/>
      <c r="J52" s="85"/>
      <c r="K52" s="45" t="s">
        <v>15</v>
      </c>
      <c r="L52" s="26" t="s">
        <v>10</v>
      </c>
      <c r="M52" s="26" t="s">
        <v>11</v>
      </c>
      <c r="N52" s="26" t="s">
        <v>19</v>
      </c>
      <c r="O52" s="46" t="s">
        <v>14</v>
      </c>
      <c r="P52" s="49" t="s">
        <v>10</v>
      </c>
      <c r="Q52" s="27" t="s">
        <v>19</v>
      </c>
      <c r="R52" s="39" t="s">
        <v>14</v>
      </c>
    </row>
    <row r="53" spans="1:19" customFormat="1" ht="15.75" customHeight="1" x14ac:dyDescent="0.25">
      <c r="A53" s="78"/>
      <c r="B53" s="28">
        <v>4</v>
      </c>
      <c r="C53" s="21">
        <v>8</v>
      </c>
      <c r="D53" s="21">
        <v>2</v>
      </c>
      <c r="E53" s="21">
        <v>4</v>
      </c>
      <c r="F53" s="21">
        <v>4</v>
      </c>
      <c r="G53" s="21">
        <v>1</v>
      </c>
      <c r="H53" s="21">
        <v>8</v>
      </c>
      <c r="I53" s="21">
        <v>4</v>
      </c>
      <c r="J53" s="40">
        <v>1</v>
      </c>
      <c r="K53" s="47">
        <f>(CEILING((($F53-1+$B53+$H53-1)/$F53),1)*CEILING((($G53-1+$C53+$H53-1)/$G53),1)*$F53*$G53*$J53)/($B53*$C53)</f>
        <v>7.5</v>
      </c>
      <c r="L53" s="21">
        <v>1</v>
      </c>
      <c r="M53" s="21">
        <f>((CEILING((($F53-2+$D53*2+$I53*2-2)/$F53),1)*CEILING((($G53-1+$E53+$I53-1)/$G53),1)*$F53*$G53*$J53)/($D53*2*$E53))/2</f>
        <v>2.625</v>
      </c>
      <c r="N53" s="21">
        <v>0.5</v>
      </c>
      <c r="O53" s="38">
        <f>K53+L53+M53+N53</f>
        <v>11.625</v>
      </c>
      <c r="P53" s="47">
        <v>1</v>
      </c>
      <c r="Q53" s="21">
        <v>0.5</v>
      </c>
      <c r="R53" s="38">
        <f>O53+P53+Q53</f>
        <v>13.125</v>
      </c>
    </row>
    <row r="54" spans="1:19" customFormat="1" ht="15.75" customHeight="1" x14ac:dyDescent="0.25">
      <c r="A54" s="78"/>
      <c r="B54" s="29">
        <v>4</v>
      </c>
      <c r="C54" s="8">
        <v>8</v>
      </c>
      <c r="D54" s="7">
        <v>2</v>
      </c>
      <c r="E54" s="7">
        <v>4</v>
      </c>
      <c r="F54" s="8">
        <v>8</v>
      </c>
      <c r="G54" s="8">
        <v>1</v>
      </c>
      <c r="H54" s="8">
        <v>8</v>
      </c>
      <c r="I54" s="8">
        <v>4</v>
      </c>
      <c r="J54" s="41">
        <v>1</v>
      </c>
      <c r="K54" s="34">
        <f>(CEILING((($F54-1+$B54+$H54-1)/$F54),1)*CEILING((($G54-1+$C54+$H54-1)/$G54),1)*$F54*$G54*$J54)/($B54*$C54)</f>
        <v>11.25</v>
      </c>
      <c r="L54" s="7">
        <v>1</v>
      </c>
      <c r="M54" s="21">
        <f t="shared" ref="M54:M57" si="15">((CEILING((($F54-2+$D54*2+$I54*2-2)/$F54),1)*CEILING((($G54-1+$E54+$I54-1)/$G54),1)*$F54*$G54*$J54)/($D54*2*$E54))/2</f>
        <v>3.5</v>
      </c>
      <c r="N54" s="7">
        <v>0.5</v>
      </c>
      <c r="O54" s="14">
        <f>K54+L54+M54+N54</f>
        <v>16.25</v>
      </c>
      <c r="P54" s="34">
        <v>1</v>
      </c>
      <c r="Q54" s="7">
        <v>0.5</v>
      </c>
      <c r="R54" s="14">
        <f>O54+P54+Q54</f>
        <v>17.75</v>
      </c>
    </row>
    <row r="55" spans="1:19" customFormat="1" ht="15.75" customHeight="1" x14ac:dyDescent="0.25">
      <c r="A55" s="78"/>
      <c r="B55" s="30">
        <v>4</v>
      </c>
      <c r="C55" s="7">
        <v>8</v>
      </c>
      <c r="D55" s="7">
        <v>2</v>
      </c>
      <c r="E55" s="7">
        <v>4</v>
      </c>
      <c r="F55" s="7">
        <v>4</v>
      </c>
      <c r="G55" s="7">
        <v>2</v>
      </c>
      <c r="H55" s="7">
        <v>8</v>
      </c>
      <c r="I55" s="7">
        <v>4</v>
      </c>
      <c r="J55" s="42">
        <v>1</v>
      </c>
      <c r="K55" s="34">
        <f>(CEILING((($F55-1+$B55+$H55-1)/$F55),1)*CEILING((($G55-1+$C55+$H55-1)/$G55),1)*$F55*$G55*$J55)/($B55*$C55)</f>
        <v>8</v>
      </c>
      <c r="L55" s="7">
        <v>1</v>
      </c>
      <c r="M55" s="21">
        <f t="shared" si="15"/>
        <v>3</v>
      </c>
      <c r="N55" s="7">
        <v>0.5</v>
      </c>
      <c r="O55" s="14">
        <f>K55+L55+M55+N55</f>
        <v>12.5</v>
      </c>
      <c r="P55" s="34">
        <v>1</v>
      </c>
      <c r="Q55" s="7">
        <v>0.5</v>
      </c>
      <c r="R55" s="14">
        <f>O55+P55+Q55</f>
        <v>14</v>
      </c>
    </row>
    <row r="56" spans="1:19" customFormat="1" ht="15.75" customHeight="1" x14ac:dyDescent="0.25">
      <c r="A56" s="78"/>
      <c r="B56" s="29">
        <v>4</v>
      </c>
      <c r="C56" s="8">
        <v>8</v>
      </c>
      <c r="D56" s="7">
        <v>2</v>
      </c>
      <c r="E56" s="7">
        <v>4</v>
      </c>
      <c r="F56" s="8">
        <v>8</v>
      </c>
      <c r="G56" s="8">
        <v>2</v>
      </c>
      <c r="H56" s="8">
        <v>8</v>
      </c>
      <c r="I56" s="8">
        <v>4</v>
      </c>
      <c r="J56" s="41">
        <v>1</v>
      </c>
      <c r="K56" s="34">
        <f>(CEILING((($F56-1+$B56+$H56-1)/$F56),1)*CEILING((($G56-1+$C56+$H56-1)/$G56),1)*$F56*$G56*$J56)/($B56*$C56)</f>
        <v>12</v>
      </c>
      <c r="L56" s="7">
        <v>1</v>
      </c>
      <c r="M56" s="21">
        <f t="shared" si="15"/>
        <v>4</v>
      </c>
      <c r="N56" s="7">
        <v>0.5</v>
      </c>
      <c r="O56" s="14">
        <f>K56+L56+M56+N56</f>
        <v>17.5</v>
      </c>
      <c r="P56" s="34">
        <v>1</v>
      </c>
      <c r="Q56" s="7">
        <v>0.5</v>
      </c>
      <c r="R56" s="14">
        <f>O56+P56+Q56</f>
        <v>19</v>
      </c>
    </row>
    <row r="57" spans="1:19" customFormat="1" ht="15.75" customHeight="1" thickBot="1" x14ac:dyDescent="0.3">
      <c r="A57" s="79"/>
      <c r="B57" s="31">
        <v>4</v>
      </c>
      <c r="C57" s="13">
        <v>8</v>
      </c>
      <c r="D57" s="13">
        <v>2</v>
      </c>
      <c r="E57" s="13">
        <v>4</v>
      </c>
      <c r="F57" s="13">
        <v>4</v>
      </c>
      <c r="G57" s="13">
        <v>4</v>
      </c>
      <c r="H57" s="13">
        <v>8</v>
      </c>
      <c r="I57" s="13">
        <v>4</v>
      </c>
      <c r="J57" s="43">
        <v>1</v>
      </c>
      <c r="K57" s="35">
        <f>(CEILING((($F57-1+$B57+$H57-1)/$F57),1)*CEILING((($G57-1+$C57+$H57-1)/$G57),1)*$F57*$G57*$J57)/($B57*$C57)</f>
        <v>10</v>
      </c>
      <c r="L57" s="13">
        <v>1</v>
      </c>
      <c r="M57" s="21">
        <f t="shared" si="15"/>
        <v>4.5</v>
      </c>
      <c r="N57" s="13">
        <v>0.5</v>
      </c>
      <c r="O57" s="15">
        <f>K57+L57+M57+N57</f>
        <v>16</v>
      </c>
      <c r="P57" s="35">
        <v>1</v>
      </c>
      <c r="Q57" s="13">
        <v>0.5</v>
      </c>
      <c r="R57" s="15">
        <f>O57+P57+Q57</f>
        <v>17.5</v>
      </c>
    </row>
    <row r="58" spans="1:19" customFormat="1" ht="15.75" customHeight="1" thickBot="1" x14ac:dyDescent="0.3">
      <c r="A58" s="50"/>
      <c r="B58" s="51"/>
      <c r="C58" s="52"/>
      <c r="D58" s="52"/>
      <c r="E58" s="52"/>
      <c r="F58" s="52"/>
      <c r="G58" s="52"/>
      <c r="H58" s="52"/>
      <c r="I58" s="52"/>
      <c r="J58" s="53"/>
      <c r="K58" s="51"/>
      <c r="L58" s="52"/>
      <c r="M58" s="52"/>
      <c r="N58" s="52"/>
      <c r="O58" s="53"/>
      <c r="P58" s="51"/>
      <c r="Q58" s="52"/>
      <c r="R58" s="53"/>
    </row>
    <row r="61" spans="1:19" ht="15.75" thickBot="1" x14ac:dyDescent="0.3"/>
    <row r="62" spans="1:19" ht="15.75" thickBot="1" x14ac:dyDescent="0.3">
      <c r="B62" s="60" t="s">
        <v>40</v>
      </c>
      <c r="C62" s="61"/>
      <c r="D62" s="61"/>
      <c r="E62" s="61"/>
      <c r="F62" s="61"/>
      <c r="G62" s="62"/>
      <c r="I62" s="63" t="s">
        <v>47</v>
      </c>
      <c r="J62" s="65" t="s">
        <v>9</v>
      </c>
    </row>
    <row r="63" spans="1:19" ht="15.75" thickBot="1" x14ac:dyDescent="0.3">
      <c r="B63" s="23" t="s">
        <v>39</v>
      </c>
      <c r="C63" s="24" t="s">
        <v>20</v>
      </c>
      <c r="D63" s="24" t="s">
        <v>21</v>
      </c>
      <c r="E63" s="24" t="s">
        <v>22</v>
      </c>
      <c r="F63" s="24" t="s">
        <v>23</v>
      </c>
      <c r="G63" s="24" t="s">
        <v>24</v>
      </c>
      <c r="I63" s="64"/>
      <c r="J63" s="65"/>
    </row>
    <row r="64" spans="1:19" ht="15.75" thickBot="1" x14ac:dyDescent="0.3">
      <c r="B64" s="18">
        <f>O44</f>
        <v>14.375</v>
      </c>
      <c r="C64" s="20">
        <f>O44</f>
        <v>14.375</v>
      </c>
      <c r="D64" s="20">
        <f>O44</f>
        <v>14.375</v>
      </c>
      <c r="E64" s="21">
        <f>R53</f>
        <v>13.125</v>
      </c>
      <c r="F64" s="21">
        <f>R53</f>
        <v>13.125</v>
      </c>
      <c r="G64" s="20">
        <f>O44</f>
        <v>14.375</v>
      </c>
      <c r="I64" s="54" t="s">
        <v>42</v>
      </c>
      <c r="J64" s="55">
        <f>S44</f>
        <v>1.1043478260869566</v>
      </c>
    </row>
    <row r="65" spans="2:10" ht="15.75" thickBot="1" x14ac:dyDescent="0.3">
      <c r="B65" s="18">
        <f t="shared" ref="B65:B68" si="16">O45</f>
        <v>18</v>
      </c>
      <c r="C65" s="20">
        <f t="shared" ref="C65:C68" si="17">O45</f>
        <v>18</v>
      </c>
      <c r="D65" s="20">
        <f t="shared" ref="D65:D68" si="18">O45</f>
        <v>18</v>
      </c>
      <c r="E65" s="21">
        <f t="shared" ref="E65:E68" si="19">R54</f>
        <v>17.75</v>
      </c>
      <c r="F65" s="21">
        <f t="shared" ref="F65:F68" si="20">R54</f>
        <v>17.75</v>
      </c>
      <c r="G65" s="20">
        <f t="shared" ref="G65:G68" si="21">O45</f>
        <v>18</v>
      </c>
      <c r="I65" s="54" t="s">
        <v>43</v>
      </c>
      <c r="J65" s="55">
        <f t="shared" ref="J65:J68" si="22">S45</f>
        <v>1.0833333333333333</v>
      </c>
    </row>
    <row r="66" spans="2:10" ht="15.75" thickBot="1" x14ac:dyDescent="0.3">
      <c r="B66" s="18">
        <f t="shared" si="16"/>
        <v>15.5</v>
      </c>
      <c r="C66" s="20">
        <f t="shared" si="17"/>
        <v>15.5</v>
      </c>
      <c r="D66" s="20">
        <f t="shared" si="18"/>
        <v>15.5</v>
      </c>
      <c r="E66" s="21">
        <f t="shared" si="19"/>
        <v>14</v>
      </c>
      <c r="F66" s="21">
        <f t="shared" si="20"/>
        <v>14</v>
      </c>
      <c r="G66" s="20">
        <f t="shared" si="21"/>
        <v>15.5</v>
      </c>
      <c r="I66" s="54" t="s">
        <v>44</v>
      </c>
      <c r="J66" s="55">
        <f t="shared" si="22"/>
        <v>1.096774193548387</v>
      </c>
    </row>
    <row r="67" spans="2:10" ht="15.75" thickBot="1" x14ac:dyDescent="0.3">
      <c r="B67" s="18">
        <f t="shared" si="16"/>
        <v>19.5</v>
      </c>
      <c r="C67" s="20">
        <f t="shared" si="17"/>
        <v>19.5</v>
      </c>
      <c r="D67" s="20">
        <f t="shared" si="18"/>
        <v>19.5</v>
      </c>
      <c r="E67" s="21">
        <f t="shared" si="19"/>
        <v>19</v>
      </c>
      <c r="F67" s="21">
        <f t="shared" si="20"/>
        <v>19</v>
      </c>
      <c r="G67" s="20">
        <f t="shared" si="21"/>
        <v>19.5</v>
      </c>
      <c r="I67" s="54" t="s">
        <v>45</v>
      </c>
      <c r="J67" s="55">
        <f t="shared" si="22"/>
        <v>1.0769230769230769</v>
      </c>
    </row>
    <row r="68" spans="2:10" ht="15.75" thickBot="1" x14ac:dyDescent="0.3">
      <c r="B68" s="18">
        <f t="shared" si="16"/>
        <v>20</v>
      </c>
      <c r="C68" s="20">
        <f t="shared" si="17"/>
        <v>20</v>
      </c>
      <c r="D68" s="20">
        <f t="shared" si="18"/>
        <v>20</v>
      </c>
      <c r="E68" s="21">
        <f t="shared" si="19"/>
        <v>17.5</v>
      </c>
      <c r="F68" s="21">
        <f t="shared" si="20"/>
        <v>17.5</v>
      </c>
      <c r="G68" s="20">
        <f t="shared" si="21"/>
        <v>20</v>
      </c>
      <c r="I68" s="54" t="s">
        <v>46</v>
      </c>
      <c r="J68" s="55">
        <f t="shared" si="22"/>
        <v>1.075</v>
      </c>
    </row>
    <row r="70" spans="2:10" ht="15.75" thickBot="1" x14ac:dyDescent="0.3"/>
    <row r="71" spans="2:10" ht="15.75" thickBot="1" x14ac:dyDescent="0.3">
      <c r="B71" s="60" t="s">
        <v>41</v>
      </c>
      <c r="C71" s="61"/>
      <c r="D71" s="61"/>
      <c r="E71" s="61"/>
      <c r="F71" s="61"/>
      <c r="G71" s="62"/>
    </row>
    <row r="72" spans="2:10" ht="15.75" thickBot="1" x14ac:dyDescent="0.3">
      <c r="B72" s="24" t="s">
        <v>25</v>
      </c>
      <c r="C72" s="24" t="s">
        <v>26</v>
      </c>
      <c r="D72" s="24" t="s">
        <v>27</v>
      </c>
      <c r="E72" s="24" t="s">
        <v>28</v>
      </c>
      <c r="F72" s="24" t="s">
        <v>29</v>
      </c>
      <c r="G72" s="25" t="s">
        <v>30</v>
      </c>
    </row>
    <row r="73" spans="2:10" x14ac:dyDescent="0.25">
      <c r="B73" s="19">
        <f>B64/O44</f>
        <v>1</v>
      </c>
      <c r="C73" s="19">
        <f>C64/O44</f>
        <v>1</v>
      </c>
      <c r="D73" s="19">
        <f>D64/O44</f>
        <v>1</v>
      </c>
      <c r="E73" s="19">
        <f>(E64/O44)</f>
        <v>0.91304347826086951</v>
      </c>
      <c r="F73" s="19">
        <f>F64/O44</f>
        <v>0.91304347826086951</v>
      </c>
      <c r="G73" s="22">
        <f>(G64)/O44</f>
        <v>1</v>
      </c>
    </row>
    <row r="74" spans="2:10" x14ac:dyDescent="0.25">
      <c r="B74" s="19">
        <f t="shared" ref="B74:B77" si="23">B65/O45</f>
        <v>1</v>
      </c>
      <c r="C74" s="19">
        <f t="shared" ref="C74:C77" si="24">C65/O45</f>
        <v>1</v>
      </c>
      <c r="D74" s="19">
        <f t="shared" ref="D74:D77" si="25">D65/O45</f>
        <v>1</v>
      </c>
      <c r="E74" s="19">
        <f t="shared" ref="E74:E77" si="26">(E65/O45)</f>
        <v>0.98611111111111116</v>
      </c>
      <c r="F74" s="19">
        <f t="shared" ref="F74:F77" si="27">F65/O45</f>
        <v>0.98611111111111116</v>
      </c>
      <c r="G74" s="22">
        <f t="shared" ref="G74:G77" si="28">(G65)/O45</f>
        <v>1</v>
      </c>
    </row>
    <row r="75" spans="2:10" x14ac:dyDescent="0.25">
      <c r="B75" s="19">
        <f t="shared" si="23"/>
        <v>1</v>
      </c>
      <c r="C75" s="19">
        <f t="shared" si="24"/>
        <v>1</v>
      </c>
      <c r="D75" s="19">
        <f t="shared" si="25"/>
        <v>1</v>
      </c>
      <c r="E75" s="19">
        <f t="shared" si="26"/>
        <v>0.90322580645161288</v>
      </c>
      <c r="F75" s="19">
        <f t="shared" si="27"/>
        <v>0.90322580645161288</v>
      </c>
      <c r="G75" s="22">
        <f t="shared" si="28"/>
        <v>1</v>
      </c>
    </row>
    <row r="76" spans="2:10" x14ac:dyDescent="0.25">
      <c r="B76" s="19">
        <f t="shared" si="23"/>
        <v>1</v>
      </c>
      <c r="C76" s="19">
        <f t="shared" si="24"/>
        <v>1</v>
      </c>
      <c r="D76" s="19">
        <f t="shared" si="25"/>
        <v>1</v>
      </c>
      <c r="E76" s="19">
        <f t="shared" si="26"/>
        <v>0.97435897435897434</v>
      </c>
      <c r="F76" s="19">
        <f t="shared" si="27"/>
        <v>0.97435897435897434</v>
      </c>
      <c r="G76" s="22">
        <f t="shared" si="28"/>
        <v>1</v>
      </c>
    </row>
    <row r="77" spans="2:10" x14ac:dyDescent="0.25">
      <c r="B77" s="19">
        <f t="shared" si="23"/>
        <v>1</v>
      </c>
      <c r="C77" s="19">
        <f t="shared" si="24"/>
        <v>1</v>
      </c>
      <c r="D77" s="19">
        <f t="shared" si="25"/>
        <v>1</v>
      </c>
      <c r="E77" s="19">
        <f t="shared" si="26"/>
        <v>0.875</v>
      </c>
      <c r="F77" s="19">
        <f t="shared" si="27"/>
        <v>0.875</v>
      </c>
      <c r="G77" s="22">
        <f t="shared" si="28"/>
        <v>1</v>
      </c>
    </row>
  </sheetData>
  <mergeCells count="62">
    <mergeCell ref="E13:E14"/>
    <mergeCell ref="F13:F14"/>
    <mergeCell ref="B31:G31"/>
    <mergeCell ref="B22:G22"/>
    <mergeCell ref="J22:J23"/>
    <mergeCell ref="I22:I23"/>
    <mergeCell ref="G13:G14"/>
    <mergeCell ref="H13:H14"/>
    <mergeCell ref="I13:I14"/>
    <mergeCell ref="J13:J14"/>
    <mergeCell ref="A2:S2"/>
    <mergeCell ref="P13:R13"/>
    <mergeCell ref="A13:A19"/>
    <mergeCell ref="A12:R12"/>
    <mergeCell ref="J3:J4"/>
    <mergeCell ref="I3:I4"/>
    <mergeCell ref="H3:H4"/>
    <mergeCell ref="G3:G4"/>
    <mergeCell ref="F3:F4"/>
    <mergeCell ref="E3:E4"/>
    <mergeCell ref="D3:D4"/>
    <mergeCell ref="C3:C4"/>
    <mergeCell ref="B3:B4"/>
    <mergeCell ref="K13:O13"/>
    <mergeCell ref="B13:B14"/>
    <mergeCell ref="C13:C14"/>
    <mergeCell ref="A3:A9"/>
    <mergeCell ref="A41:S41"/>
    <mergeCell ref="A42:A48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S3:S4"/>
    <mergeCell ref="K3:O3"/>
    <mergeCell ref="P3:R3"/>
    <mergeCell ref="D13:D14"/>
    <mergeCell ref="P42:R42"/>
    <mergeCell ref="S42:S43"/>
    <mergeCell ref="A50:S50"/>
    <mergeCell ref="A51:A57"/>
    <mergeCell ref="B51:B52"/>
    <mergeCell ref="C51:C52"/>
    <mergeCell ref="D51:D52"/>
    <mergeCell ref="E51:E52"/>
    <mergeCell ref="F51:F52"/>
    <mergeCell ref="G51:G52"/>
    <mergeCell ref="H51:H52"/>
    <mergeCell ref="I51:I52"/>
    <mergeCell ref="J51:J52"/>
    <mergeCell ref="K51:O51"/>
    <mergeCell ref="P51:R51"/>
    <mergeCell ref="B62:G62"/>
    <mergeCell ref="I62:I63"/>
    <mergeCell ref="J62:J63"/>
    <mergeCell ref="B71:G71"/>
    <mergeCell ref="K42:O4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6"/>
  <sheetViews>
    <sheetView topLeftCell="A39" zoomScale="90" zoomScaleNormal="90" workbookViewId="0">
      <selection activeCell="K28" sqref="K28"/>
    </sheetView>
  </sheetViews>
  <sheetFormatPr defaultRowHeight="15" x14ac:dyDescent="0.25"/>
  <cols>
    <col min="1" max="1" width="10.28515625" customWidth="1"/>
    <col min="2" max="2" width="6.7109375" bestFit="1" customWidth="1"/>
    <col min="3" max="3" width="6.42578125" bestFit="1" customWidth="1"/>
    <col min="4" max="4" width="6.7109375" bestFit="1" customWidth="1"/>
    <col min="5" max="5" width="6.42578125" bestFit="1" customWidth="1"/>
    <col min="6" max="7" width="21.42578125" customWidth="1"/>
    <col min="8" max="8" width="30.42578125" customWidth="1"/>
    <col min="9" max="9" width="34" customWidth="1"/>
    <col min="10" max="10" width="25.28515625" customWidth="1"/>
    <col min="11" max="11" width="32.42578125" customWidth="1"/>
    <col min="12" max="14" width="10.28515625" bestFit="1" customWidth="1"/>
    <col min="15" max="15" width="18.140625" bestFit="1" customWidth="1"/>
    <col min="16" max="17" width="10.28515625" bestFit="1" customWidth="1"/>
    <col min="18" max="18" width="18.140625" bestFit="1" customWidth="1"/>
    <col min="19" max="19" width="21.140625" bestFit="1" customWidth="1"/>
  </cols>
  <sheetData>
    <row r="2" spans="1:19" ht="15.75" thickBot="1" x14ac:dyDescent="0.3"/>
    <row r="3" spans="1:19" ht="15.75" customHeight="1" thickBot="1" x14ac:dyDescent="0.3">
      <c r="A3" s="89" t="s">
        <v>17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1"/>
    </row>
    <row r="4" spans="1:19" s="1" customFormat="1" ht="30" customHeight="1" x14ac:dyDescent="0.25">
      <c r="A4" s="77" t="s">
        <v>13</v>
      </c>
      <c r="B4" s="92" t="s">
        <v>4</v>
      </c>
      <c r="C4" s="82" t="s">
        <v>5</v>
      </c>
      <c r="D4" s="82" t="s">
        <v>6</v>
      </c>
      <c r="E4" s="82" t="s">
        <v>7</v>
      </c>
      <c r="F4" s="82" t="s">
        <v>0</v>
      </c>
      <c r="G4" s="82" t="s">
        <v>1</v>
      </c>
      <c r="H4" s="82" t="s">
        <v>2</v>
      </c>
      <c r="I4" s="82" t="s">
        <v>3</v>
      </c>
      <c r="J4" s="94" t="s">
        <v>8</v>
      </c>
      <c r="K4" s="66" t="s">
        <v>35</v>
      </c>
      <c r="L4" s="67"/>
      <c r="M4" s="67"/>
      <c r="N4" s="67"/>
      <c r="O4" s="68"/>
      <c r="P4" s="69" t="s">
        <v>12</v>
      </c>
      <c r="Q4" s="70"/>
      <c r="R4" s="71"/>
      <c r="S4" s="72" t="s">
        <v>9</v>
      </c>
    </row>
    <row r="5" spans="1:19" s="1" customFormat="1" ht="30.75" thickBot="1" x14ac:dyDescent="0.3">
      <c r="A5" s="78"/>
      <c r="B5" s="93"/>
      <c r="C5" s="83"/>
      <c r="D5" s="83"/>
      <c r="E5" s="83"/>
      <c r="F5" s="83"/>
      <c r="G5" s="83"/>
      <c r="H5" s="83"/>
      <c r="I5" s="83"/>
      <c r="J5" s="95"/>
      <c r="K5" s="45" t="s">
        <v>15</v>
      </c>
      <c r="L5" s="26" t="s">
        <v>10</v>
      </c>
      <c r="M5" s="26" t="s">
        <v>11</v>
      </c>
      <c r="N5" s="26" t="s">
        <v>19</v>
      </c>
      <c r="O5" s="46" t="s">
        <v>14</v>
      </c>
      <c r="P5" s="49" t="s">
        <v>10</v>
      </c>
      <c r="Q5" s="27" t="s">
        <v>19</v>
      </c>
      <c r="R5" s="39" t="s">
        <v>14</v>
      </c>
      <c r="S5" s="73"/>
    </row>
    <row r="6" spans="1:19" s="1" customFormat="1" ht="15.75" customHeight="1" x14ac:dyDescent="0.25">
      <c r="A6" s="78"/>
      <c r="B6" s="28">
        <v>8</v>
      </c>
      <c r="C6" s="21">
        <v>8</v>
      </c>
      <c r="D6" s="21">
        <v>8</v>
      </c>
      <c r="E6" s="21">
        <v>8</v>
      </c>
      <c r="F6" s="21">
        <v>4</v>
      </c>
      <c r="G6" s="21">
        <v>1</v>
      </c>
      <c r="H6" s="21">
        <v>8</v>
      </c>
      <c r="I6" s="21">
        <v>4</v>
      </c>
      <c r="J6" s="40">
        <v>2</v>
      </c>
      <c r="K6" s="47">
        <f>(CEILING((($F6-1+$B6+$H6-1)/$F6),1)*CEILING((($G6-1+$C6+$H6-1)/$G6),1)*$F6*$G6*$J6)/($B6*$C6)</f>
        <v>9.375</v>
      </c>
      <c r="L6" s="21">
        <v>1</v>
      </c>
      <c r="M6" s="21">
        <f>(CEILING((($F6-1+$D6+$I6-1)/$F6),1)*CEILING((($G6-1+$E6+$I6-1)/$G6),1)*$F6*$G6*$J6)/($D6*$E6)*2</f>
        <v>11</v>
      </c>
      <c r="N6" s="21">
        <v>2</v>
      </c>
      <c r="O6" s="38">
        <f>K6+L6+M6+N6</f>
        <v>23.375</v>
      </c>
      <c r="P6" s="47">
        <v>1</v>
      </c>
      <c r="Q6" s="21">
        <v>2</v>
      </c>
      <c r="R6" s="38">
        <f>O6+P6+Q6</f>
        <v>26.375</v>
      </c>
      <c r="S6" s="48">
        <f>(R6/O6)</f>
        <v>1.1283422459893049</v>
      </c>
    </row>
    <row r="7" spans="1:19" s="1" customFormat="1" ht="15.75" customHeight="1" x14ac:dyDescent="0.25">
      <c r="A7" s="78"/>
      <c r="B7" s="29">
        <v>8</v>
      </c>
      <c r="C7" s="8">
        <v>8</v>
      </c>
      <c r="D7" s="7">
        <v>8</v>
      </c>
      <c r="E7" s="7">
        <v>8</v>
      </c>
      <c r="F7" s="8">
        <v>8</v>
      </c>
      <c r="G7" s="8">
        <v>1</v>
      </c>
      <c r="H7" s="8">
        <v>8</v>
      </c>
      <c r="I7" s="8">
        <v>4</v>
      </c>
      <c r="J7" s="41">
        <v>2</v>
      </c>
      <c r="K7" s="34">
        <f>(CEILING((($F7-1+$B7+$H7-1)/$F7),1)*CEILING((($G7-1+$C7+$H7-1)/$G7),1)*$F7*$G7*$J7)/($B7*$C7)</f>
        <v>11.25</v>
      </c>
      <c r="L7" s="7">
        <v>1</v>
      </c>
      <c r="M7" s="7">
        <f>(CEILING((($F7-1+$D7+$I7-1)/$F7),1)*CEILING((($G7-1+$E7+$I7-1)/$G7),1)*$F7*$G7*$J7)/($D7*$E7)*2</f>
        <v>16.5</v>
      </c>
      <c r="N7" s="7">
        <v>2</v>
      </c>
      <c r="O7" s="14">
        <f>K7+L7+M7+N7</f>
        <v>30.75</v>
      </c>
      <c r="P7" s="34">
        <v>1</v>
      </c>
      <c r="Q7" s="7">
        <v>2</v>
      </c>
      <c r="R7" s="14">
        <f>O7+P7+Q7</f>
        <v>33.75</v>
      </c>
      <c r="S7" s="48">
        <f t="shared" ref="S7:S10" si="0">(R7/O7)</f>
        <v>1.0975609756097562</v>
      </c>
    </row>
    <row r="8" spans="1:19" s="1" customFormat="1" ht="15.75" customHeight="1" x14ac:dyDescent="0.25">
      <c r="A8" s="78"/>
      <c r="B8" s="30">
        <v>8</v>
      </c>
      <c r="C8" s="7">
        <v>8</v>
      </c>
      <c r="D8" s="7">
        <v>8</v>
      </c>
      <c r="E8" s="7">
        <v>8</v>
      </c>
      <c r="F8" s="7">
        <v>4</v>
      </c>
      <c r="G8" s="7">
        <v>2</v>
      </c>
      <c r="H8" s="7">
        <v>8</v>
      </c>
      <c r="I8" s="7">
        <v>4</v>
      </c>
      <c r="J8" s="42">
        <v>2</v>
      </c>
      <c r="K8" s="34">
        <f>(CEILING((($F8-1+$B8+$H8-1)/$F8),1)*CEILING((($G8-1+$C8+$H8-1)/$G8),1)*$F8*$G8*$J8)/($B8*$C8)</f>
        <v>10</v>
      </c>
      <c r="L8" s="7">
        <v>1</v>
      </c>
      <c r="M8" s="7">
        <f>(CEILING((($F8-1+$D8+$I8-1)/$F8),1)*CEILING((($G8-1+$E8+$I8-1)/$G8),1)*$F8*$G8*$J8)/($D8*$E8)*2</f>
        <v>12</v>
      </c>
      <c r="N8" s="7">
        <v>2</v>
      </c>
      <c r="O8" s="14">
        <f>K8+L8+M8+N8</f>
        <v>25</v>
      </c>
      <c r="P8" s="34">
        <v>1</v>
      </c>
      <c r="Q8" s="7">
        <v>2</v>
      </c>
      <c r="R8" s="14">
        <f>O8+P8+Q8</f>
        <v>28</v>
      </c>
      <c r="S8" s="48">
        <f t="shared" si="0"/>
        <v>1.1200000000000001</v>
      </c>
    </row>
    <row r="9" spans="1:19" s="1" customFormat="1" ht="15.75" customHeight="1" x14ac:dyDescent="0.25">
      <c r="A9" s="78"/>
      <c r="B9" s="29">
        <v>8</v>
      </c>
      <c r="C9" s="8">
        <v>8</v>
      </c>
      <c r="D9" s="7">
        <v>8</v>
      </c>
      <c r="E9" s="7">
        <v>8</v>
      </c>
      <c r="F9" s="8">
        <v>8</v>
      </c>
      <c r="G9" s="8">
        <v>2</v>
      </c>
      <c r="H9" s="8">
        <v>8</v>
      </c>
      <c r="I9" s="8">
        <v>4</v>
      </c>
      <c r="J9" s="41">
        <v>2</v>
      </c>
      <c r="K9" s="34">
        <f>(CEILING((($F9-1+$B9+$H9-1)/$F9),1)*CEILING((($G9-1+$C9+$H9-1)/$G9),1)*$F9*$G9*$J9)/($B9*$C9)</f>
        <v>12</v>
      </c>
      <c r="L9" s="7">
        <v>1</v>
      </c>
      <c r="M9" s="7">
        <f>(CEILING((($F9-1+$D9+$I9-1)/$F9),1)*CEILING((($G9-1+$E9+$I9-1)/$G9),1)*$F9*$G9*$J9)/($D9*$E9)*2</f>
        <v>18</v>
      </c>
      <c r="N9" s="7">
        <v>2</v>
      </c>
      <c r="O9" s="14">
        <f>K9+L9+M9+N9</f>
        <v>33</v>
      </c>
      <c r="P9" s="34">
        <v>1</v>
      </c>
      <c r="Q9" s="7">
        <v>2</v>
      </c>
      <c r="R9" s="14">
        <f>O9+P9+Q9</f>
        <v>36</v>
      </c>
      <c r="S9" s="48">
        <f t="shared" si="0"/>
        <v>1.0909090909090908</v>
      </c>
    </row>
    <row r="10" spans="1:19" s="1" customFormat="1" ht="15.75" customHeight="1" thickBot="1" x14ac:dyDescent="0.3">
      <c r="A10" s="79"/>
      <c r="B10" s="31">
        <v>8</v>
      </c>
      <c r="C10" s="13">
        <v>8</v>
      </c>
      <c r="D10" s="13">
        <v>8</v>
      </c>
      <c r="E10" s="13">
        <v>8</v>
      </c>
      <c r="F10" s="13">
        <v>4</v>
      </c>
      <c r="G10" s="13">
        <v>4</v>
      </c>
      <c r="H10" s="13">
        <v>8</v>
      </c>
      <c r="I10" s="13">
        <v>4</v>
      </c>
      <c r="J10" s="43">
        <v>2</v>
      </c>
      <c r="K10" s="35">
        <f>(CEILING((($F10-1+$B10+$H10-1)/$F10),1)*CEILING((($G10-1+$C10+$H10-1)/$G10),1)*$F10*$G10*$J10)/($B10*$C10)</f>
        <v>12.5</v>
      </c>
      <c r="L10" s="13">
        <v>1</v>
      </c>
      <c r="M10" s="13">
        <f>(CEILING((($F10-1+$D10+$I10-1)/$F10),1)*CEILING((($G10-1+$E10+$I10-1)/$G10),1)*$F10*$G10*$J10)/($D10*$E10)*2</f>
        <v>16</v>
      </c>
      <c r="N10" s="13">
        <v>2</v>
      </c>
      <c r="O10" s="15">
        <f>K10+L10+M10+N10</f>
        <v>31.5</v>
      </c>
      <c r="P10" s="35">
        <v>1</v>
      </c>
      <c r="Q10" s="13">
        <v>2</v>
      </c>
      <c r="R10" s="15">
        <f>O10+P10+Q10</f>
        <v>34.5</v>
      </c>
      <c r="S10" s="48">
        <f t="shared" si="0"/>
        <v>1.0952380952380953</v>
      </c>
    </row>
    <row r="11" spans="1:19" s="1" customFormat="1" ht="15.75" customHeight="1" x14ac:dyDescent="0.25"/>
    <row r="12" spans="1:19" ht="15.75" thickBot="1" x14ac:dyDescent="0.3"/>
    <row r="13" spans="1:19" ht="15.75" customHeight="1" thickBot="1" x14ac:dyDescent="0.3">
      <c r="A13" s="89" t="s">
        <v>18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1"/>
    </row>
    <row r="14" spans="1:19" x14ac:dyDescent="0.25">
      <c r="A14" s="77" t="s">
        <v>13</v>
      </c>
      <c r="B14" s="92" t="s">
        <v>4</v>
      </c>
      <c r="C14" s="82" t="s">
        <v>5</v>
      </c>
      <c r="D14" s="82" t="s">
        <v>6</v>
      </c>
      <c r="E14" s="82" t="s">
        <v>7</v>
      </c>
      <c r="F14" s="82" t="s">
        <v>0</v>
      </c>
      <c r="G14" s="82" t="s">
        <v>1</v>
      </c>
      <c r="H14" s="82" t="s">
        <v>2</v>
      </c>
      <c r="I14" s="82" t="s">
        <v>3</v>
      </c>
      <c r="J14" s="94" t="s">
        <v>8</v>
      </c>
      <c r="K14" s="66" t="s">
        <v>35</v>
      </c>
      <c r="L14" s="67"/>
      <c r="M14" s="67"/>
      <c r="N14" s="67"/>
      <c r="O14" s="68"/>
      <c r="P14" s="69" t="s">
        <v>12</v>
      </c>
      <c r="Q14" s="70"/>
      <c r="R14" s="71"/>
      <c r="S14" s="72" t="s">
        <v>9</v>
      </c>
    </row>
    <row r="15" spans="1:19" ht="30.75" thickBot="1" x14ac:dyDescent="0.3">
      <c r="A15" s="78"/>
      <c r="B15" s="93"/>
      <c r="C15" s="83"/>
      <c r="D15" s="83"/>
      <c r="E15" s="83"/>
      <c r="F15" s="83"/>
      <c r="G15" s="83"/>
      <c r="H15" s="83"/>
      <c r="I15" s="83"/>
      <c r="J15" s="95"/>
      <c r="K15" s="45" t="s">
        <v>15</v>
      </c>
      <c r="L15" s="26" t="s">
        <v>10</v>
      </c>
      <c r="M15" s="26" t="s">
        <v>11</v>
      </c>
      <c r="N15" s="26" t="s">
        <v>19</v>
      </c>
      <c r="O15" s="46" t="s">
        <v>14</v>
      </c>
      <c r="P15" s="49" t="s">
        <v>10</v>
      </c>
      <c r="Q15" s="27" t="s">
        <v>19</v>
      </c>
      <c r="R15" s="39" t="s">
        <v>14</v>
      </c>
      <c r="S15" s="73"/>
    </row>
    <row r="16" spans="1:19" ht="15.75" customHeight="1" x14ac:dyDescent="0.25">
      <c r="A16" s="78"/>
      <c r="B16" s="28">
        <v>8</v>
      </c>
      <c r="C16" s="21">
        <v>8</v>
      </c>
      <c r="D16" s="21">
        <v>4</v>
      </c>
      <c r="E16" s="21">
        <v>4</v>
      </c>
      <c r="F16" s="21">
        <v>4</v>
      </c>
      <c r="G16" s="21">
        <v>1</v>
      </c>
      <c r="H16" s="21">
        <v>8</v>
      </c>
      <c r="I16" s="21">
        <v>4</v>
      </c>
      <c r="J16" s="40">
        <v>2</v>
      </c>
      <c r="K16" s="47">
        <f>(CEILING((($F16-1+$B16+$H16-1)/$F16),1)*CEILING((($G16-1+$C16+$H16-1)/$G16),1)*$F16*$G16*$J16)/($B16*$C16)</f>
        <v>9.375</v>
      </c>
      <c r="L16" s="21">
        <v>1</v>
      </c>
      <c r="M16" s="21">
        <f>((CEILING((($F16-2+$D16*2+$I16*2-2)/$F16),1)*CEILING((($G16-1+$E16+$I16-1)/$G16),1)*$F16*$G16*$J16)/($D16*2*$E16))/2</f>
        <v>3.5</v>
      </c>
      <c r="N16" s="21">
        <v>0.5</v>
      </c>
      <c r="O16" s="38">
        <f>K16+L16+M16+N16</f>
        <v>14.375</v>
      </c>
      <c r="P16" s="47">
        <v>1</v>
      </c>
      <c r="Q16" s="21">
        <v>0.5</v>
      </c>
      <c r="R16" s="38">
        <f>O16+P16+Q16</f>
        <v>15.875</v>
      </c>
      <c r="S16" s="48">
        <f>(R16)/O16</f>
        <v>1.1043478260869566</v>
      </c>
    </row>
    <row r="17" spans="1:19" ht="15.75" customHeight="1" x14ac:dyDescent="0.25">
      <c r="A17" s="78"/>
      <c r="B17" s="29">
        <v>8</v>
      </c>
      <c r="C17" s="8">
        <v>8</v>
      </c>
      <c r="D17" s="7">
        <v>4</v>
      </c>
      <c r="E17" s="7">
        <v>4</v>
      </c>
      <c r="F17" s="8">
        <v>8</v>
      </c>
      <c r="G17" s="8">
        <v>1</v>
      </c>
      <c r="H17" s="8">
        <v>8</v>
      </c>
      <c r="I17" s="8">
        <v>4</v>
      </c>
      <c r="J17" s="41">
        <v>2</v>
      </c>
      <c r="K17" s="34">
        <f>(CEILING((($F17-1+$B17+$H17-1)/$F17),1)*CEILING((($G17-1+$C17+$H17-1)/$G17),1)*$F17*$G17*$J17)/($B17*$C17)</f>
        <v>11.25</v>
      </c>
      <c r="L17" s="7">
        <v>1</v>
      </c>
      <c r="M17" s="21">
        <f t="shared" ref="M17:M20" si="1">((CEILING((($F17-2+$D17*2+$I17*2-2)/$F17),1)*CEILING((($G17-1+$E17+$I17-1)/$G17),1)*$F17*$G17*$J17)/($D17*2*$E17))/2</f>
        <v>5.25</v>
      </c>
      <c r="N17" s="7">
        <v>0.5</v>
      </c>
      <c r="O17" s="14">
        <f>K17+L17+M17+N17</f>
        <v>18</v>
      </c>
      <c r="P17" s="34">
        <v>1</v>
      </c>
      <c r="Q17" s="7">
        <v>0.5</v>
      </c>
      <c r="R17" s="14">
        <f>O17+P17+Q17</f>
        <v>19.5</v>
      </c>
      <c r="S17" s="48">
        <f t="shared" ref="S17:S20" si="2">(R17)/O17</f>
        <v>1.0833333333333333</v>
      </c>
    </row>
    <row r="18" spans="1:19" ht="15.75" customHeight="1" x14ac:dyDescent="0.25">
      <c r="A18" s="78"/>
      <c r="B18" s="30">
        <v>8</v>
      </c>
      <c r="C18" s="7">
        <v>8</v>
      </c>
      <c r="D18" s="7">
        <v>4</v>
      </c>
      <c r="E18" s="7">
        <v>4</v>
      </c>
      <c r="F18" s="7">
        <v>4</v>
      </c>
      <c r="G18" s="7">
        <v>2</v>
      </c>
      <c r="H18" s="7">
        <v>8</v>
      </c>
      <c r="I18" s="7">
        <v>4</v>
      </c>
      <c r="J18" s="42">
        <v>2</v>
      </c>
      <c r="K18" s="34">
        <f>(CEILING((($F18-1+$B18+$H18-1)/$F18),1)*CEILING((($G18-1+$C18+$H18-1)/$G18),1)*$F18*$G18*$J18)/($B18*$C18)</f>
        <v>10</v>
      </c>
      <c r="L18" s="7">
        <v>1</v>
      </c>
      <c r="M18" s="21">
        <f t="shared" si="1"/>
        <v>4</v>
      </c>
      <c r="N18" s="7">
        <v>0.5</v>
      </c>
      <c r="O18" s="14">
        <f>K18+L18+M18+N18</f>
        <v>15.5</v>
      </c>
      <c r="P18" s="34">
        <v>1</v>
      </c>
      <c r="Q18" s="7">
        <v>0.5</v>
      </c>
      <c r="R18" s="14">
        <f>O18+P18+Q18</f>
        <v>17</v>
      </c>
      <c r="S18" s="48">
        <f t="shared" si="2"/>
        <v>1.096774193548387</v>
      </c>
    </row>
    <row r="19" spans="1:19" ht="15.75" customHeight="1" x14ac:dyDescent="0.25">
      <c r="A19" s="78"/>
      <c r="B19" s="29">
        <v>8</v>
      </c>
      <c r="C19" s="8">
        <v>8</v>
      </c>
      <c r="D19" s="7">
        <v>4</v>
      </c>
      <c r="E19" s="7">
        <v>4</v>
      </c>
      <c r="F19" s="8">
        <v>8</v>
      </c>
      <c r="G19" s="8">
        <v>2</v>
      </c>
      <c r="H19" s="8">
        <v>8</v>
      </c>
      <c r="I19" s="8">
        <v>4</v>
      </c>
      <c r="J19" s="41">
        <v>2</v>
      </c>
      <c r="K19" s="34">
        <f>(CEILING((($F19-1+$B19+$H19-1)/$F19),1)*CEILING((($G19-1+$C19+$H19-1)/$G19),1)*$F19*$G19*$J19)/($B19*$C19)</f>
        <v>12</v>
      </c>
      <c r="L19" s="7">
        <v>1</v>
      </c>
      <c r="M19" s="21">
        <f t="shared" si="1"/>
        <v>6</v>
      </c>
      <c r="N19" s="7">
        <v>0.5</v>
      </c>
      <c r="O19" s="14">
        <f>K19+L19+M19+N19</f>
        <v>19.5</v>
      </c>
      <c r="P19" s="34">
        <v>1</v>
      </c>
      <c r="Q19" s="7">
        <v>0.5</v>
      </c>
      <c r="R19" s="14">
        <f>O19+P19+Q19</f>
        <v>21</v>
      </c>
      <c r="S19" s="48">
        <f t="shared" si="2"/>
        <v>1.0769230769230769</v>
      </c>
    </row>
    <row r="20" spans="1:19" ht="15.75" customHeight="1" thickBot="1" x14ac:dyDescent="0.3">
      <c r="A20" s="79"/>
      <c r="B20" s="31">
        <v>8</v>
      </c>
      <c r="C20" s="13">
        <v>8</v>
      </c>
      <c r="D20" s="13">
        <v>4</v>
      </c>
      <c r="E20" s="13">
        <v>4</v>
      </c>
      <c r="F20" s="13">
        <v>4</v>
      </c>
      <c r="G20" s="13">
        <v>4</v>
      </c>
      <c r="H20" s="13">
        <v>8</v>
      </c>
      <c r="I20" s="13">
        <v>4</v>
      </c>
      <c r="J20" s="43">
        <v>2</v>
      </c>
      <c r="K20" s="35">
        <f>(CEILING((($F20-1+$B20+$H20-1)/$F20),1)*CEILING((($G20-1+$C20+$H20-1)/$G20),1)*$F20*$G20*$J20)/($B20*$C20)</f>
        <v>12.5</v>
      </c>
      <c r="L20" s="13">
        <v>1</v>
      </c>
      <c r="M20" s="21">
        <f t="shared" si="1"/>
        <v>6</v>
      </c>
      <c r="N20" s="13">
        <v>0.5</v>
      </c>
      <c r="O20" s="15">
        <f>K20+L20+M20+N20</f>
        <v>20</v>
      </c>
      <c r="P20" s="35">
        <v>1</v>
      </c>
      <c r="Q20" s="13">
        <v>0.5</v>
      </c>
      <c r="R20" s="15">
        <f>O20+P20+Q20</f>
        <v>21.5</v>
      </c>
      <c r="S20" s="48">
        <f t="shared" si="2"/>
        <v>1.075</v>
      </c>
    </row>
    <row r="21" spans="1:19" ht="15.75" customHeight="1" thickBo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5.75" customHeight="1" thickBot="1" x14ac:dyDescent="0.3">
      <c r="A22" s="89" t="s">
        <v>18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1"/>
    </row>
    <row r="23" spans="1:19" x14ac:dyDescent="0.25">
      <c r="A23" s="77" t="s">
        <v>13</v>
      </c>
      <c r="B23" s="92" t="s">
        <v>4</v>
      </c>
      <c r="C23" s="82" t="s">
        <v>5</v>
      </c>
      <c r="D23" s="82" t="s">
        <v>6</v>
      </c>
      <c r="E23" s="82" t="s">
        <v>7</v>
      </c>
      <c r="F23" s="82" t="s">
        <v>0</v>
      </c>
      <c r="G23" s="82" t="s">
        <v>1</v>
      </c>
      <c r="H23" s="82" t="s">
        <v>2</v>
      </c>
      <c r="I23" s="82" t="s">
        <v>3</v>
      </c>
      <c r="J23" s="94" t="s">
        <v>8</v>
      </c>
      <c r="K23" s="66" t="s">
        <v>35</v>
      </c>
      <c r="L23" s="67"/>
      <c r="M23" s="67"/>
      <c r="N23" s="67"/>
      <c r="O23" s="68"/>
      <c r="P23" s="69" t="s">
        <v>12</v>
      </c>
      <c r="Q23" s="70"/>
      <c r="R23" s="71"/>
    </row>
    <row r="24" spans="1:19" ht="30.75" thickBot="1" x14ac:dyDescent="0.3">
      <c r="A24" s="78"/>
      <c r="B24" s="93"/>
      <c r="C24" s="83"/>
      <c r="D24" s="83"/>
      <c r="E24" s="83"/>
      <c r="F24" s="83"/>
      <c r="G24" s="83"/>
      <c r="H24" s="83"/>
      <c r="I24" s="83"/>
      <c r="J24" s="95"/>
      <c r="K24" s="45" t="s">
        <v>15</v>
      </c>
      <c r="L24" s="26" t="s">
        <v>10</v>
      </c>
      <c r="M24" s="26" t="s">
        <v>11</v>
      </c>
      <c r="N24" s="26" t="s">
        <v>19</v>
      </c>
      <c r="O24" s="46" t="s">
        <v>14</v>
      </c>
      <c r="P24" s="49" t="s">
        <v>10</v>
      </c>
      <c r="Q24" s="27" t="s">
        <v>19</v>
      </c>
      <c r="R24" s="39" t="s">
        <v>14</v>
      </c>
    </row>
    <row r="25" spans="1:19" ht="15.75" customHeight="1" x14ac:dyDescent="0.25">
      <c r="A25" s="78"/>
      <c r="B25" s="28">
        <v>8</v>
      </c>
      <c r="C25" s="21">
        <v>8</v>
      </c>
      <c r="D25" s="21">
        <v>4</v>
      </c>
      <c r="E25" s="21">
        <v>4</v>
      </c>
      <c r="F25" s="21">
        <v>4</v>
      </c>
      <c r="G25" s="21">
        <v>1</v>
      </c>
      <c r="H25" s="21">
        <v>1</v>
      </c>
      <c r="I25" s="21">
        <v>1</v>
      </c>
      <c r="J25" s="40">
        <v>2</v>
      </c>
      <c r="K25" s="47">
        <f>(CEILING((($F25-1+$B25+$H25-1)/$F25),1)*CEILING((($G25-1+$C25+$H25-1)/$G25),1)*$F25*$G25*$J25)/($B25*$C25)</f>
        <v>3</v>
      </c>
      <c r="L25" s="21">
        <v>1</v>
      </c>
      <c r="M25" s="21">
        <f>((CEILING((($F25-2+$D25*2+$I25*2-2)/$F25),1)*CEILING((($G25-1+$E25+$I25-1)/$G25),1)*$F25*$G25*$J25)/($D25*2*$E25))/2</f>
        <v>1.5</v>
      </c>
      <c r="N25" s="21">
        <v>0.5</v>
      </c>
      <c r="O25" s="38">
        <f>K25+L25+M25+N25</f>
        <v>6</v>
      </c>
      <c r="P25" s="47">
        <v>1</v>
      </c>
      <c r="Q25" s="21">
        <v>0.5</v>
      </c>
      <c r="R25" s="38">
        <f>O25+P25+Q25</f>
        <v>7.5</v>
      </c>
    </row>
    <row r="26" spans="1:19" ht="15.75" customHeight="1" x14ac:dyDescent="0.25">
      <c r="A26" s="78"/>
      <c r="B26" s="29">
        <v>8</v>
      </c>
      <c r="C26" s="8">
        <v>8</v>
      </c>
      <c r="D26" s="7">
        <v>4</v>
      </c>
      <c r="E26" s="7">
        <v>4</v>
      </c>
      <c r="F26" s="8">
        <v>8</v>
      </c>
      <c r="G26" s="8">
        <v>1</v>
      </c>
      <c r="H26" s="8">
        <v>1</v>
      </c>
      <c r="I26" s="8">
        <v>1</v>
      </c>
      <c r="J26" s="41">
        <v>2</v>
      </c>
      <c r="K26" s="34">
        <f>(CEILING((($F26-1+$B26+$H26-1)/$F26),1)*CEILING((($G26-1+$C26+$H26-1)/$G26),1)*$F26*$G26*$J26)/($B26*$C26)</f>
        <v>4</v>
      </c>
      <c r="L26" s="7">
        <v>1</v>
      </c>
      <c r="M26" s="21">
        <f t="shared" ref="M26:M29" si="3">((CEILING((($F26-2+$D26*2+$I26*2-2)/$F26),1)*CEILING((($G26-1+$E26+$I26-1)/$G26),1)*$F26*$G26*$J26)/($D26*2*$E26))/2</f>
        <v>2</v>
      </c>
      <c r="N26" s="7">
        <v>0.5</v>
      </c>
      <c r="O26" s="14">
        <f>K26+L26+M26+N26</f>
        <v>7.5</v>
      </c>
      <c r="P26" s="34">
        <v>1</v>
      </c>
      <c r="Q26" s="7">
        <v>0.5</v>
      </c>
      <c r="R26" s="14">
        <f>O26+P26+Q26</f>
        <v>9</v>
      </c>
    </row>
    <row r="27" spans="1:19" ht="15.75" customHeight="1" x14ac:dyDescent="0.25">
      <c r="A27" s="78"/>
      <c r="B27" s="30">
        <v>8</v>
      </c>
      <c r="C27" s="7">
        <v>8</v>
      </c>
      <c r="D27" s="7">
        <v>4</v>
      </c>
      <c r="E27" s="7">
        <v>4</v>
      </c>
      <c r="F27" s="7">
        <v>4</v>
      </c>
      <c r="G27" s="7">
        <v>2</v>
      </c>
      <c r="H27" s="7">
        <v>1</v>
      </c>
      <c r="I27" s="7">
        <v>1</v>
      </c>
      <c r="J27" s="42">
        <v>2</v>
      </c>
      <c r="K27" s="34">
        <f>(CEILING((($F27-1+$B27+$H27-1)/$F27),1)*CEILING((($G27-1+$C27+$H27-1)/$G27),1)*$F27*$G27*$J27)/($B27*$C27)</f>
        <v>3.75</v>
      </c>
      <c r="L27" s="7">
        <v>1</v>
      </c>
      <c r="M27" s="21">
        <f t="shared" si="3"/>
        <v>2.25</v>
      </c>
      <c r="N27" s="7">
        <v>0.5</v>
      </c>
      <c r="O27" s="14">
        <f>K27+L27+M27+N27</f>
        <v>7.5</v>
      </c>
      <c r="P27" s="34">
        <v>1</v>
      </c>
      <c r="Q27" s="7">
        <v>0.5</v>
      </c>
      <c r="R27" s="14">
        <f>O27+P27+Q27</f>
        <v>9</v>
      </c>
    </row>
    <row r="28" spans="1:19" ht="15.75" customHeight="1" x14ac:dyDescent="0.25">
      <c r="A28" s="78"/>
      <c r="B28" s="29">
        <v>8</v>
      </c>
      <c r="C28" s="8">
        <v>8</v>
      </c>
      <c r="D28" s="7">
        <v>4</v>
      </c>
      <c r="E28" s="7">
        <v>4</v>
      </c>
      <c r="F28" s="8">
        <v>8</v>
      </c>
      <c r="G28" s="8">
        <v>2</v>
      </c>
      <c r="H28" s="8">
        <v>1</v>
      </c>
      <c r="I28" s="8">
        <v>1</v>
      </c>
      <c r="J28" s="41">
        <v>2</v>
      </c>
      <c r="K28" s="34">
        <f>(CEILING((($F28-1+$B28+$H28-1)/$F28),1)*CEILING((($G28-1+$C28+$H28-1)/$G28),1)*$F28*$G28*$J28)/($B28*$C28)</f>
        <v>5</v>
      </c>
      <c r="L28" s="7">
        <v>1</v>
      </c>
      <c r="M28" s="21">
        <f t="shared" si="3"/>
        <v>3</v>
      </c>
      <c r="N28" s="7">
        <v>0.5</v>
      </c>
      <c r="O28" s="14">
        <f>K28+L28+M28+N28</f>
        <v>9.5</v>
      </c>
      <c r="P28" s="34">
        <v>1</v>
      </c>
      <c r="Q28" s="7">
        <v>0.5</v>
      </c>
      <c r="R28" s="14">
        <f>O28+P28+Q28</f>
        <v>11</v>
      </c>
    </row>
    <row r="29" spans="1:19" ht="15.75" customHeight="1" thickBot="1" x14ac:dyDescent="0.3">
      <c r="A29" s="79"/>
      <c r="B29" s="31">
        <v>8</v>
      </c>
      <c r="C29" s="13">
        <v>8</v>
      </c>
      <c r="D29" s="13">
        <v>4</v>
      </c>
      <c r="E29" s="13">
        <v>4</v>
      </c>
      <c r="F29" s="13">
        <v>4</v>
      </c>
      <c r="G29" s="13">
        <v>4</v>
      </c>
      <c r="H29" s="13">
        <v>1</v>
      </c>
      <c r="I29" s="13">
        <v>1</v>
      </c>
      <c r="J29" s="43">
        <v>2</v>
      </c>
      <c r="K29" s="35">
        <f>(CEILING((($F29-1+$B29+$H29-1)/$F29),1)*CEILING((($G29-1+$C29+$H29-1)/$G29),1)*$F29*$G29*$J29)/($B29*$C29)</f>
        <v>4.5</v>
      </c>
      <c r="L29" s="13">
        <v>1</v>
      </c>
      <c r="M29" s="21">
        <f t="shared" si="3"/>
        <v>3</v>
      </c>
      <c r="N29" s="13">
        <v>0.5</v>
      </c>
      <c r="O29" s="15">
        <f>K29+L29+M29+N29</f>
        <v>9</v>
      </c>
      <c r="P29" s="35">
        <v>1</v>
      </c>
      <c r="Q29" s="13">
        <v>0.5</v>
      </c>
      <c r="R29" s="15">
        <f>O29+P29+Q29</f>
        <v>10.5</v>
      </c>
    </row>
    <row r="30" spans="1:19" ht="15.75" customHeight="1" thickBot="1" x14ac:dyDescent="0.3">
      <c r="A30" s="50"/>
      <c r="B30" s="51"/>
      <c r="C30" s="52"/>
      <c r="D30" s="52"/>
      <c r="E30" s="52"/>
      <c r="F30" s="52"/>
      <c r="G30" s="52"/>
      <c r="H30" s="52"/>
      <c r="I30" s="52"/>
      <c r="J30" s="53"/>
      <c r="K30" s="51"/>
      <c r="L30" s="52"/>
      <c r="M30" s="52"/>
      <c r="N30" s="52"/>
      <c r="O30" s="53"/>
      <c r="P30" s="51"/>
      <c r="Q30" s="52"/>
      <c r="R30" s="53"/>
    </row>
    <row r="31" spans="1:19" ht="15.75" customHeight="1" thickBot="1" x14ac:dyDescent="0.3">
      <c r="A31" s="89" t="s">
        <v>18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1"/>
    </row>
    <row r="32" spans="1:19" x14ac:dyDescent="0.25">
      <c r="A32" s="77" t="s">
        <v>13</v>
      </c>
      <c r="B32" s="92" t="s">
        <v>4</v>
      </c>
      <c r="C32" s="82" t="s">
        <v>5</v>
      </c>
      <c r="D32" s="82" t="s">
        <v>6</v>
      </c>
      <c r="E32" s="82" t="s">
        <v>7</v>
      </c>
      <c r="F32" s="82" t="s">
        <v>0</v>
      </c>
      <c r="G32" s="82" t="s">
        <v>1</v>
      </c>
      <c r="H32" s="82" t="s">
        <v>2</v>
      </c>
      <c r="I32" s="82" t="s">
        <v>3</v>
      </c>
      <c r="J32" s="94" t="s">
        <v>8</v>
      </c>
      <c r="K32" s="66" t="s">
        <v>35</v>
      </c>
      <c r="L32" s="67"/>
      <c r="M32" s="67"/>
      <c r="N32" s="67"/>
      <c r="O32" s="68"/>
      <c r="P32" s="69" t="s">
        <v>12</v>
      </c>
      <c r="Q32" s="70"/>
      <c r="R32" s="71"/>
    </row>
    <row r="33" spans="1:19" ht="30.75" thickBot="1" x14ac:dyDescent="0.3">
      <c r="A33" s="78"/>
      <c r="B33" s="93"/>
      <c r="C33" s="83"/>
      <c r="D33" s="83"/>
      <c r="E33" s="83"/>
      <c r="F33" s="83"/>
      <c r="G33" s="83"/>
      <c r="H33" s="83"/>
      <c r="I33" s="83"/>
      <c r="J33" s="95"/>
      <c r="K33" s="45" t="s">
        <v>15</v>
      </c>
      <c r="L33" s="26" t="s">
        <v>10</v>
      </c>
      <c r="M33" s="26" t="s">
        <v>11</v>
      </c>
      <c r="N33" s="26" t="s">
        <v>19</v>
      </c>
      <c r="O33" s="46" t="s">
        <v>14</v>
      </c>
      <c r="P33" s="49" t="s">
        <v>10</v>
      </c>
      <c r="Q33" s="27" t="s">
        <v>19</v>
      </c>
      <c r="R33" s="39" t="s">
        <v>14</v>
      </c>
    </row>
    <row r="34" spans="1:19" ht="15.75" customHeight="1" x14ac:dyDescent="0.25">
      <c r="A34" s="78"/>
      <c r="B34" s="28">
        <v>8</v>
      </c>
      <c r="C34" s="21">
        <v>8</v>
      </c>
      <c r="D34" s="21">
        <v>4</v>
      </c>
      <c r="E34" s="21">
        <v>4</v>
      </c>
      <c r="F34" s="21">
        <v>4</v>
      </c>
      <c r="G34" s="21">
        <v>1</v>
      </c>
      <c r="H34" s="21">
        <v>1</v>
      </c>
      <c r="I34" s="21">
        <v>4</v>
      </c>
      <c r="J34" s="40">
        <v>2</v>
      </c>
      <c r="K34" s="47">
        <f>(CEILING((($F34-1+$B34+$H34-1)/$F34),1)*CEILING((($G34-1+$C34+$H34-1)/$G34),1)*$F34*$G34*$J34)/($B34*$C34)</f>
        <v>3</v>
      </c>
      <c r="L34" s="21">
        <v>1</v>
      </c>
      <c r="M34" s="21">
        <f>((CEILING((($F34-2+$D34*2+$I34*2-2)/$F34),1)*CEILING((($G34-1+$E34+$I34-1)/$G34),1)*$F34*$G34*$J34)/($D34*2*$E34))/2</f>
        <v>3.5</v>
      </c>
      <c r="N34" s="21">
        <v>0.5</v>
      </c>
      <c r="O34" s="38">
        <f>K34+L34+M34+N34</f>
        <v>8</v>
      </c>
      <c r="P34" s="47">
        <v>1</v>
      </c>
      <c r="Q34" s="21">
        <v>0.5</v>
      </c>
      <c r="R34" s="38">
        <f>O34+P34+Q34</f>
        <v>9.5</v>
      </c>
    </row>
    <row r="35" spans="1:19" ht="15.75" customHeight="1" x14ac:dyDescent="0.25">
      <c r="A35" s="78"/>
      <c r="B35" s="29">
        <v>8</v>
      </c>
      <c r="C35" s="8">
        <v>8</v>
      </c>
      <c r="D35" s="7">
        <v>4</v>
      </c>
      <c r="E35" s="7">
        <v>4</v>
      </c>
      <c r="F35" s="8">
        <v>8</v>
      </c>
      <c r="G35" s="8">
        <v>1</v>
      </c>
      <c r="H35" s="8">
        <v>1</v>
      </c>
      <c r="I35" s="8">
        <v>4</v>
      </c>
      <c r="J35" s="41">
        <v>2</v>
      </c>
      <c r="K35" s="34">
        <f>(CEILING((($F35-1+$B35+$H35-1)/$F35),1)*CEILING((($G35-1+$C35+$H35-1)/$G35),1)*$F35*$G35*$J35)/($B35*$C35)</f>
        <v>4</v>
      </c>
      <c r="L35" s="7">
        <v>1</v>
      </c>
      <c r="M35" s="21">
        <f t="shared" ref="M35:M38" si="4">((CEILING((($F35-2+$D35*2+$I35*2-2)/$F35),1)*CEILING((($G35-1+$E35+$I35-1)/$G35),1)*$F35*$G35*$J35)/($D35*2*$E35))/2</f>
        <v>5.25</v>
      </c>
      <c r="N35" s="7">
        <v>0.5</v>
      </c>
      <c r="O35" s="14">
        <f>K35+L35+M35+N35</f>
        <v>10.75</v>
      </c>
      <c r="P35" s="34">
        <v>1</v>
      </c>
      <c r="Q35" s="7">
        <v>0.5</v>
      </c>
      <c r="R35" s="14">
        <f>O35+P35+Q35</f>
        <v>12.25</v>
      </c>
    </row>
    <row r="36" spans="1:19" ht="15.75" customHeight="1" x14ac:dyDescent="0.25">
      <c r="A36" s="78"/>
      <c r="B36" s="30">
        <v>8</v>
      </c>
      <c r="C36" s="7">
        <v>8</v>
      </c>
      <c r="D36" s="7">
        <v>4</v>
      </c>
      <c r="E36" s="7">
        <v>4</v>
      </c>
      <c r="F36" s="7">
        <v>4</v>
      </c>
      <c r="G36" s="7">
        <v>2</v>
      </c>
      <c r="H36" s="7">
        <v>1</v>
      </c>
      <c r="I36" s="7">
        <v>4</v>
      </c>
      <c r="J36" s="42">
        <v>2</v>
      </c>
      <c r="K36" s="34">
        <f>(CEILING((($F36-1+$B36+$H36-1)/$F36),1)*CEILING((($G36-1+$C36+$H36-1)/$G36),1)*$F36*$G36*$J36)/($B36*$C36)</f>
        <v>3.75</v>
      </c>
      <c r="L36" s="7">
        <v>1</v>
      </c>
      <c r="M36" s="21">
        <f t="shared" si="4"/>
        <v>4</v>
      </c>
      <c r="N36" s="7">
        <v>0.5</v>
      </c>
      <c r="O36" s="14">
        <f>K36+L36+M36+N36</f>
        <v>9.25</v>
      </c>
      <c r="P36" s="34">
        <v>1</v>
      </c>
      <c r="Q36" s="7">
        <v>0.5</v>
      </c>
      <c r="R36" s="14">
        <f>O36+P36+Q36</f>
        <v>10.75</v>
      </c>
    </row>
    <row r="37" spans="1:19" ht="15.75" customHeight="1" x14ac:dyDescent="0.25">
      <c r="A37" s="78"/>
      <c r="B37" s="29">
        <v>8</v>
      </c>
      <c r="C37" s="8">
        <v>8</v>
      </c>
      <c r="D37" s="7">
        <v>4</v>
      </c>
      <c r="E37" s="7">
        <v>4</v>
      </c>
      <c r="F37" s="8">
        <v>8</v>
      </c>
      <c r="G37" s="8">
        <v>2</v>
      </c>
      <c r="H37" s="8">
        <v>1</v>
      </c>
      <c r="I37" s="8">
        <v>4</v>
      </c>
      <c r="J37" s="41">
        <v>2</v>
      </c>
      <c r="K37" s="34">
        <f>(CEILING((($F37-1+$B37+$H37-1)/$F37),1)*CEILING((($G37-1+$C37+$H37-1)/$G37),1)*$F37*$G37*$J37)/($B37*$C37)</f>
        <v>5</v>
      </c>
      <c r="L37" s="7">
        <v>1</v>
      </c>
      <c r="M37" s="21">
        <f t="shared" si="4"/>
        <v>6</v>
      </c>
      <c r="N37" s="7">
        <v>0.5</v>
      </c>
      <c r="O37" s="14">
        <f>K37+L37+M37+N37</f>
        <v>12.5</v>
      </c>
      <c r="P37" s="34">
        <v>1</v>
      </c>
      <c r="Q37" s="7">
        <v>0.5</v>
      </c>
      <c r="R37" s="14">
        <f>O37+P37+Q37</f>
        <v>14</v>
      </c>
    </row>
    <row r="38" spans="1:19" ht="15.75" customHeight="1" thickBot="1" x14ac:dyDescent="0.3">
      <c r="A38" s="79"/>
      <c r="B38" s="31">
        <v>8</v>
      </c>
      <c r="C38" s="13">
        <v>8</v>
      </c>
      <c r="D38" s="13">
        <v>4</v>
      </c>
      <c r="E38" s="13">
        <v>4</v>
      </c>
      <c r="F38" s="13">
        <v>4</v>
      </c>
      <c r="G38" s="13">
        <v>4</v>
      </c>
      <c r="H38" s="13">
        <v>1</v>
      </c>
      <c r="I38" s="13">
        <v>4</v>
      </c>
      <c r="J38" s="43">
        <v>2</v>
      </c>
      <c r="K38" s="35">
        <f>(CEILING((($F38-1+$B38+$H38-1)/$F38),1)*CEILING((($G38-1+$C38+$H38-1)/$G38),1)*$F38*$G38*$J38)/($B38*$C38)</f>
        <v>4.5</v>
      </c>
      <c r="L38" s="13">
        <v>1</v>
      </c>
      <c r="M38" s="21">
        <f t="shared" si="4"/>
        <v>6</v>
      </c>
      <c r="N38" s="13">
        <v>0.5</v>
      </c>
      <c r="O38" s="15">
        <f>K38+L38+M38+N38</f>
        <v>12</v>
      </c>
      <c r="P38" s="35">
        <v>1</v>
      </c>
      <c r="Q38" s="13">
        <v>0.5</v>
      </c>
      <c r="R38" s="15">
        <f>O38+P38+Q38</f>
        <v>13.5</v>
      </c>
    </row>
    <row r="39" spans="1:19" ht="15.75" thickBo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6.5" thickBot="1" x14ac:dyDescent="0.3">
      <c r="A40" s="89" t="s">
        <v>18</v>
      </c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1"/>
    </row>
    <row r="41" spans="1:19" x14ac:dyDescent="0.25">
      <c r="A41" s="77" t="s">
        <v>48</v>
      </c>
      <c r="B41" s="92" t="s">
        <v>4</v>
      </c>
      <c r="C41" s="82" t="s">
        <v>5</v>
      </c>
      <c r="D41" s="82" t="s">
        <v>6</v>
      </c>
      <c r="E41" s="82" t="s">
        <v>7</v>
      </c>
      <c r="F41" s="82" t="s">
        <v>0</v>
      </c>
      <c r="G41" s="82" t="s">
        <v>1</v>
      </c>
      <c r="H41" s="82" t="s">
        <v>2</v>
      </c>
      <c r="I41" s="82" t="s">
        <v>3</v>
      </c>
      <c r="J41" s="94" t="s">
        <v>8</v>
      </c>
      <c r="K41" s="66" t="s">
        <v>35</v>
      </c>
      <c r="L41" s="67"/>
      <c r="M41" s="67"/>
      <c r="N41" s="67"/>
      <c r="O41" s="68"/>
      <c r="P41" s="69" t="s">
        <v>12</v>
      </c>
      <c r="Q41" s="70"/>
      <c r="R41" s="71"/>
    </row>
    <row r="42" spans="1:19" ht="30.75" thickBot="1" x14ac:dyDescent="0.3">
      <c r="A42" s="78"/>
      <c r="B42" s="93"/>
      <c r="C42" s="83"/>
      <c r="D42" s="83"/>
      <c r="E42" s="83"/>
      <c r="F42" s="83"/>
      <c r="G42" s="83"/>
      <c r="H42" s="83"/>
      <c r="I42" s="83"/>
      <c r="J42" s="95"/>
      <c r="K42" s="45" t="s">
        <v>15</v>
      </c>
      <c r="L42" s="26" t="s">
        <v>10</v>
      </c>
      <c r="M42" s="26" t="s">
        <v>11</v>
      </c>
      <c r="N42" s="26" t="s">
        <v>19</v>
      </c>
      <c r="O42" s="46" t="s">
        <v>14</v>
      </c>
      <c r="P42" s="49" t="s">
        <v>10</v>
      </c>
      <c r="Q42" s="27" t="s">
        <v>19</v>
      </c>
      <c r="R42" s="39" t="s">
        <v>14</v>
      </c>
    </row>
    <row r="43" spans="1:19" x14ac:dyDescent="0.25">
      <c r="A43" s="78"/>
      <c r="B43" s="28">
        <v>4</v>
      </c>
      <c r="C43" s="21">
        <v>8</v>
      </c>
      <c r="D43" s="21">
        <v>2</v>
      </c>
      <c r="E43" s="21">
        <v>4</v>
      </c>
      <c r="F43" s="21">
        <v>4</v>
      </c>
      <c r="G43" s="21">
        <v>1</v>
      </c>
      <c r="H43" s="21">
        <v>1</v>
      </c>
      <c r="I43" s="21">
        <v>4</v>
      </c>
      <c r="J43" s="40">
        <v>1</v>
      </c>
      <c r="K43" s="47">
        <f>(CEILING((($F43-1+$B43+$H43-1)/$F43),1)*CEILING((($G43-1+$C43+$H43-1)/$G43),1)*$F43*$G43*$J43)/($B43*$C43)</f>
        <v>2</v>
      </c>
      <c r="L43" s="21">
        <v>1</v>
      </c>
      <c r="M43" s="21">
        <f>((CEILING((($F43-2+$D43*2+$I43*2-2)/$F43),1)*CEILING((($G43-1+$E43+$I43-1)/$G43),1)*$F43*$G43*$J43)/($D43*2*$E43))/2</f>
        <v>2.625</v>
      </c>
      <c r="N43" s="21">
        <v>0.5</v>
      </c>
      <c r="O43" s="38">
        <f>K43+L43+M43+N43</f>
        <v>6.125</v>
      </c>
      <c r="P43" s="47">
        <v>1</v>
      </c>
      <c r="Q43" s="21">
        <v>0.5</v>
      </c>
      <c r="R43" s="38">
        <f>O43+P43+Q43</f>
        <v>7.625</v>
      </c>
    </row>
    <row r="44" spans="1:19" x14ac:dyDescent="0.25">
      <c r="A44" s="78"/>
      <c r="B44" s="29">
        <v>4</v>
      </c>
      <c r="C44" s="8">
        <v>8</v>
      </c>
      <c r="D44" s="7">
        <v>2</v>
      </c>
      <c r="E44" s="7">
        <v>4</v>
      </c>
      <c r="F44" s="8">
        <v>8</v>
      </c>
      <c r="G44" s="8">
        <v>1</v>
      </c>
      <c r="H44" s="8">
        <v>1</v>
      </c>
      <c r="I44" s="8">
        <v>4</v>
      </c>
      <c r="J44" s="41">
        <v>1</v>
      </c>
      <c r="K44" s="34">
        <f>(CEILING((($F44-1+$B44+$H44-1)/$F44),1)*CEILING((($G44-1+$C44+$H44-1)/$G44),1)*$F44*$G44*$J44)/($B44*$C44)</f>
        <v>4</v>
      </c>
      <c r="L44" s="7">
        <v>1</v>
      </c>
      <c r="M44" s="21">
        <f t="shared" ref="M44:M47" si="5">((CEILING((($F44-2+$D44*2+$I44*2-2)/$F44),1)*CEILING((($G44-1+$E44+$I44-1)/$G44),1)*$F44*$G44*$J44)/($D44*2*$E44))/2</f>
        <v>3.5</v>
      </c>
      <c r="N44" s="7">
        <v>0.5</v>
      </c>
      <c r="O44" s="14">
        <f>K44+L44+M44+N44</f>
        <v>9</v>
      </c>
      <c r="P44" s="34">
        <v>1</v>
      </c>
      <c r="Q44" s="7">
        <v>0.5</v>
      </c>
      <c r="R44" s="14">
        <f>O44+P44+Q44</f>
        <v>10.5</v>
      </c>
    </row>
    <row r="45" spans="1:19" x14ac:dyDescent="0.25">
      <c r="A45" s="78"/>
      <c r="B45" s="30">
        <v>4</v>
      </c>
      <c r="C45" s="7">
        <v>8</v>
      </c>
      <c r="D45" s="7">
        <v>2</v>
      </c>
      <c r="E45" s="7">
        <v>4</v>
      </c>
      <c r="F45" s="7">
        <v>4</v>
      </c>
      <c r="G45" s="7">
        <v>2</v>
      </c>
      <c r="H45" s="7">
        <v>1</v>
      </c>
      <c r="I45" s="7">
        <v>4</v>
      </c>
      <c r="J45" s="42">
        <v>1</v>
      </c>
      <c r="K45" s="34">
        <f>(CEILING((($F45-1+$B45+$H45-1)/$F45),1)*CEILING((($G45-1+$C45+$H45-1)/$G45),1)*$F45*$G45*$J45)/($B45*$C45)</f>
        <v>2.5</v>
      </c>
      <c r="L45" s="7">
        <v>1</v>
      </c>
      <c r="M45" s="21">
        <f t="shared" si="5"/>
        <v>3</v>
      </c>
      <c r="N45" s="7">
        <v>0.5</v>
      </c>
      <c r="O45" s="14">
        <f>K45+L45+M45+N45</f>
        <v>7</v>
      </c>
      <c r="P45" s="34">
        <v>1</v>
      </c>
      <c r="Q45" s="7">
        <v>0.5</v>
      </c>
      <c r="R45" s="14">
        <f>O45+P45+Q45</f>
        <v>8.5</v>
      </c>
    </row>
    <row r="46" spans="1:19" x14ac:dyDescent="0.25">
      <c r="A46" s="78"/>
      <c r="B46" s="29">
        <v>4</v>
      </c>
      <c r="C46" s="8">
        <v>8</v>
      </c>
      <c r="D46" s="7">
        <v>2</v>
      </c>
      <c r="E46" s="7">
        <v>4</v>
      </c>
      <c r="F46" s="8">
        <v>8</v>
      </c>
      <c r="G46" s="8">
        <v>2</v>
      </c>
      <c r="H46" s="8">
        <v>1</v>
      </c>
      <c r="I46" s="8">
        <v>4</v>
      </c>
      <c r="J46" s="41">
        <v>1</v>
      </c>
      <c r="K46" s="34">
        <f>(CEILING((($F46-1+$B46+$H46-1)/$F46),1)*CEILING((($G46-1+$C46+$H46-1)/$G46),1)*$F46*$G46*$J46)/($B46*$C46)</f>
        <v>5</v>
      </c>
      <c r="L46" s="7">
        <v>1</v>
      </c>
      <c r="M46" s="21">
        <f t="shared" si="5"/>
        <v>4</v>
      </c>
      <c r="N46" s="7">
        <v>0.5</v>
      </c>
      <c r="O46" s="14">
        <f>K46+L46+M46+N46</f>
        <v>10.5</v>
      </c>
      <c r="P46" s="34">
        <v>1</v>
      </c>
      <c r="Q46" s="7">
        <v>0.5</v>
      </c>
      <c r="R46" s="14">
        <f>O46+P46+Q46</f>
        <v>12</v>
      </c>
    </row>
    <row r="47" spans="1:19" ht="15.75" thickBot="1" x14ac:dyDescent="0.3">
      <c r="A47" s="79"/>
      <c r="B47" s="31">
        <v>4</v>
      </c>
      <c r="C47" s="13">
        <v>8</v>
      </c>
      <c r="D47" s="13">
        <v>2</v>
      </c>
      <c r="E47" s="13">
        <v>4</v>
      </c>
      <c r="F47" s="13">
        <v>4</v>
      </c>
      <c r="G47" s="13">
        <v>4</v>
      </c>
      <c r="H47" s="13">
        <v>1</v>
      </c>
      <c r="I47" s="13">
        <v>4</v>
      </c>
      <c r="J47" s="43">
        <v>1</v>
      </c>
      <c r="K47" s="35">
        <f>(CEILING((($F47-1+$B47+$H47-1)/$F47),1)*CEILING((($G47-1+$C47+$H47-1)/$G47),1)*$F47*$G47*$J47)/($B47*$C47)</f>
        <v>3</v>
      </c>
      <c r="L47" s="13">
        <v>1</v>
      </c>
      <c r="M47" s="21">
        <f t="shared" si="5"/>
        <v>4.5</v>
      </c>
      <c r="N47" s="13">
        <v>0.5</v>
      </c>
      <c r="O47" s="15">
        <f>K47+L47+M47+N47</f>
        <v>9</v>
      </c>
      <c r="P47" s="35">
        <v>1</v>
      </c>
      <c r="Q47" s="13">
        <v>0.5</v>
      </c>
      <c r="R47" s="15">
        <f>O47+P47+Q47</f>
        <v>10.5</v>
      </c>
    </row>
    <row r="48" spans="1:19" ht="15.75" thickBot="1" x14ac:dyDescent="0.3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</row>
    <row r="49" spans="1:19" x14ac:dyDescent="0.25">
      <c r="A49" s="3"/>
      <c r="B49" s="3"/>
      <c r="C49" s="1"/>
      <c r="D49" s="1"/>
      <c r="F49" s="114" t="s">
        <v>31</v>
      </c>
      <c r="G49" s="115"/>
      <c r="H49" s="115"/>
      <c r="I49" s="115"/>
      <c r="J49" s="115"/>
      <c r="K49" s="116"/>
      <c r="L49" s="1"/>
      <c r="M49" s="1"/>
      <c r="N49" s="1"/>
      <c r="O49" s="1"/>
      <c r="P49" s="1"/>
      <c r="Q49" s="3"/>
      <c r="R49" s="3"/>
      <c r="S49" s="3"/>
    </row>
    <row r="50" spans="1:19" ht="15.75" thickBot="1" x14ac:dyDescent="0.3">
      <c r="A50" s="1"/>
      <c r="B50" s="1"/>
      <c r="C50" s="1"/>
      <c r="D50" s="1"/>
      <c r="F50" s="117"/>
      <c r="G50" s="118"/>
      <c r="H50" s="118"/>
      <c r="I50" s="118"/>
      <c r="J50" s="118"/>
      <c r="K50" s="119"/>
      <c r="L50" s="1"/>
      <c r="M50" s="1"/>
      <c r="N50" s="1"/>
      <c r="O50" s="1"/>
      <c r="P50" s="1"/>
      <c r="Q50" s="1"/>
      <c r="R50" s="1"/>
      <c r="S50" s="1"/>
    </row>
    <row r="51" spans="1:19" ht="15.75" thickBot="1" x14ac:dyDescent="0.3">
      <c r="A51" s="1"/>
      <c r="B51" s="2"/>
      <c r="C51" s="1"/>
      <c r="D51" s="1"/>
      <c r="F51" s="32" t="s">
        <v>33</v>
      </c>
      <c r="G51" s="33" t="s">
        <v>32</v>
      </c>
      <c r="H51" s="36" t="s">
        <v>34</v>
      </c>
      <c r="I51" s="37" t="s">
        <v>36</v>
      </c>
      <c r="J51" s="36" t="s">
        <v>38</v>
      </c>
      <c r="K51" s="56" t="s">
        <v>37</v>
      </c>
      <c r="L51" s="1"/>
      <c r="M51" s="1"/>
      <c r="N51" s="1"/>
      <c r="O51" s="1"/>
      <c r="P51" s="1"/>
      <c r="Q51" s="1"/>
      <c r="R51" s="1"/>
      <c r="S51" s="1"/>
    </row>
    <row r="52" spans="1:19" x14ac:dyDescent="0.25">
      <c r="A52" s="1"/>
      <c r="B52" s="2"/>
      <c r="C52" s="1"/>
      <c r="D52" s="6"/>
      <c r="F52" s="16">
        <f>R16</f>
        <v>15.875</v>
      </c>
      <c r="G52" s="16">
        <f>R16</f>
        <v>15.875</v>
      </c>
      <c r="H52" s="34">
        <f>R6</f>
        <v>26.375</v>
      </c>
      <c r="I52" s="34">
        <v>17.625</v>
      </c>
      <c r="J52" s="34">
        <f>R25</f>
        <v>7.5</v>
      </c>
      <c r="K52" s="57">
        <f>R34</f>
        <v>9.5</v>
      </c>
      <c r="L52" s="1"/>
      <c r="M52" s="5"/>
      <c r="N52" s="6"/>
      <c r="O52" s="5"/>
      <c r="P52" s="1"/>
      <c r="Q52" s="1"/>
      <c r="R52" s="1"/>
      <c r="S52" s="1"/>
    </row>
    <row r="53" spans="1:19" x14ac:dyDescent="0.25">
      <c r="A53" s="1"/>
      <c r="B53" s="1"/>
      <c r="C53" s="1"/>
      <c r="D53" s="6"/>
      <c r="F53" s="16">
        <f t="shared" ref="F53:F56" si="6">R17</f>
        <v>19.5</v>
      </c>
      <c r="G53" s="16">
        <f t="shared" ref="G53:G56" si="7">R17</f>
        <v>19.5</v>
      </c>
      <c r="H53" s="34">
        <f t="shared" ref="H53:H56" si="8">R7</f>
        <v>33.75</v>
      </c>
      <c r="I53" s="34">
        <v>21.25</v>
      </c>
      <c r="J53" s="34">
        <f t="shared" ref="J53:J56" si="9">R26</f>
        <v>9</v>
      </c>
      <c r="K53" s="57">
        <f t="shared" ref="K53:K56" si="10">R35</f>
        <v>12.25</v>
      </c>
      <c r="L53" s="1"/>
      <c r="M53" s="5"/>
      <c r="N53" s="6"/>
      <c r="O53" s="5"/>
      <c r="P53" s="1"/>
      <c r="Q53" s="1"/>
      <c r="R53" s="1"/>
      <c r="S53" s="1"/>
    </row>
    <row r="54" spans="1:19" x14ac:dyDescent="0.25">
      <c r="C54" s="1"/>
      <c r="D54" s="6"/>
      <c r="F54" s="16">
        <f t="shared" si="6"/>
        <v>17</v>
      </c>
      <c r="G54" s="16">
        <f t="shared" si="7"/>
        <v>17</v>
      </c>
      <c r="H54" s="34">
        <f t="shared" si="8"/>
        <v>28</v>
      </c>
      <c r="I54" s="34">
        <v>19</v>
      </c>
      <c r="J54" s="34">
        <f t="shared" si="9"/>
        <v>9</v>
      </c>
      <c r="K54" s="57">
        <f t="shared" si="10"/>
        <v>10.75</v>
      </c>
      <c r="L54" s="1"/>
      <c r="M54" s="5"/>
      <c r="N54" s="6"/>
      <c r="O54" s="5"/>
      <c r="P54" s="1"/>
    </row>
    <row r="55" spans="1:19" x14ac:dyDescent="0.25">
      <c r="C55" s="1"/>
      <c r="D55" s="6"/>
      <c r="F55" s="16">
        <f t="shared" si="6"/>
        <v>21</v>
      </c>
      <c r="G55" s="16">
        <f t="shared" si="7"/>
        <v>21</v>
      </c>
      <c r="H55" s="34">
        <f t="shared" si="8"/>
        <v>36</v>
      </c>
      <c r="I55" s="34">
        <v>23</v>
      </c>
      <c r="J55" s="34">
        <f t="shared" si="9"/>
        <v>11</v>
      </c>
      <c r="K55" s="57">
        <f t="shared" si="10"/>
        <v>14</v>
      </c>
      <c r="L55" s="1"/>
      <c r="M55" s="5"/>
      <c r="N55" s="6"/>
      <c r="O55" s="5"/>
      <c r="P55" s="1"/>
    </row>
    <row r="56" spans="1:19" ht="15.75" thickBot="1" x14ac:dyDescent="0.3">
      <c r="C56" s="1"/>
      <c r="D56" s="6"/>
      <c r="F56" s="17">
        <f t="shared" si="6"/>
        <v>21.5</v>
      </c>
      <c r="G56" s="17">
        <f t="shared" si="7"/>
        <v>21.5</v>
      </c>
      <c r="H56" s="35">
        <f t="shared" si="8"/>
        <v>34.5</v>
      </c>
      <c r="I56" s="35">
        <v>24.5</v>
      </c>
      <c r="J56" s="35">
        <f t="shared" si="9"/>
        <v>10.5</v>
      </c>
      <c r="K56" s="58">
        <f t="shared" si="10"/>
        <v>13.5</v>
      </c>
      <c r="L56" s="1"/>
      <c r="M56" s="5"/>
      <c r="N56" s="6"/>
      <c r="O56" s="5"/>
      <c r="P56" s="1"/>
    </row>
    <row r="60" spans="1:19" x14ac:dyDescent="0.25">
      <c r="F60" s="1"/>
      <c r="G60" s="111" t="s">
        <v>50</v>
      </c>
      <c r="H60" s="112"/>
      <c r="I60" s="113"/>
      <c r="J60" s="1"/>
      <c r="K60" s="1"/>
    </row>
    <row r="61" spans="1:19" ht="30" x14ac:dyDescent="0.25">
      <c r="G61" s="59" t="s">
        <v>51</v>
      </c>
      <c r="H61" s="59" t="s">
        <v>52</v>
      </c>
      <c r="I61" s="59" t="s">
        <v>49</v>
      </c>
    </row>
    <row r="62" spans="1:19" x14ac:dyDescent="0.25">
      <c r="G62" s="16">
        <f>O16</f>
        <v>14.375</v>
      </c>
      <c r="H62" s="16">
        <v>13.125</v>
      </c>
      <c r="I62" s="16">
        <f>O16</f>
        <v>14.375</v>
      </c>
    </row>
    <row r="63" spans="1:19" x14ac:dyDescent="0.25">
      <c r="G63" s="16">
        <f t="shared" ref="G63:G66" si="11">O17</f>
        <v>18</v>
      </c>
      <c r="H63" s="16">
        <v>17.75</v>
      </c>
      <c r="I63" s="16">
        <f t="shared" ref="I63:I66" si="12">O17</f>
        <v>18</v>
      </c>
    </row>
    <row r="64" spans="1:19" x14ac:dyDescent="0.25">
      <c r="G64" s="16">
        <f t="shared" si="11"/>
        <v>15.5</v>
      </c>
      <c r="H64" s="16">
        <v>14</v>
      </c>
      <c r="I64" s="16">
        <f t="shared" si="12"/>
        <v>15.5</v>
      </c>
    </row>
    <row r="65" spans="7:9" x14ac:dyDescent="0.25">
      <c r="G65" s="16">
        <f t="shared" si="11"/>
        <v>19.5</v>
      </c>
      <c r="H65" s="16">
        <v>19</v>
      </c>
      <c r="I65" s="16">
        <f t="shared" si="12"/>
        <v>19.5</v>
      </c>
    </row>
    <row r="66" spans="7:9" ht="15.75" thickBot="1" x14ac:dyDescent="0.3">
      <c r="G66" s="16">
        <f t="shared" si="11"/>
        <v>20</v>
      </c>
      <c r="H66" s="17">
        <v>17.5</v>
      </c>
      <c r="I66" s="16">
        <f t="shared" si="12"/>
        <v>20</v>
      </c>
    </row>
  </sheetData>
  <mergeCells count="69">
    <mergeCell ref="K32:O32"/>
    <mergeCell ref="P32:R32"/>
    <mergeCell ref="F49:K50"/>
    <mergeCell ref="F32:F33"/>
    <mergeCell ref="G32:G33"/>
    <mergeCell ref="H32:H33"/>
    <mergeCell ref="I32:I33"/>
    <mergeCell ref="J32:J33"/>
    <mergeCell ref="A32:A38"/>
    <mergeCell ref="B32:B33"/>
    <mergeCell ref="C32:C33"/>
    <mergeCell ref="D32:D33"/>
    <mergeCell ref="E32:E33"/>
    <mergeCell ref="J23:J24"/>
    <mergeCell ref="K23:O23"/>
    <mergeCell ref="P23:R23"/>
    <mergeCell ref="A31:S31"/>
    <mergeCell ref="K14:O14"/>
    <mergeCell ref="P14:R14"/>
    <mergeCell ref="S14:S15"/>
    <mergeCell ref="A14:A20"/>
    <mergeCell ref="J14:J15"/>
    <mergeCell ref="A22:S22"/>
    <mergeCell ref="A23:A29"/>
    <mergeCell ref="B23:B24"/>
    <mergeCell ref="C23:C24"/>
    <mergeCell ref="D23:D24"/>
    <mergeCell ref="E23:E24"/>
    <mergeCell ref="F23:F24"/>
    <mergeCell ref="G23:G24"/>
    <mergeCell ref="H23:H24"/>
    <mergeCell ref="I23:I24"/>
    <mergeCell ref="F14:F15"/>
    <mergeCell ref="G14:G15"/>
    <mergeCell ref="H14:H15"/>
    <mergeCell ref="I14:I15"/>
    <mergeCell ref="B14:B15"/>
    <mergeCell ref="C14:C15"/>
    <mergeCell ref="D14:D15"/>
    <mergeCell ref="E14:E15"/>
    <mergeCell ref="A13:S13"/>
    <mergeCell ref="A3:S3"/>
    <mergeCell ref="F4:F5"/>
    <mergeCell ref="G4:G5"/>
    <mergeCell ref="H4:H5"/>
    <mergeCell ref="I4:I5"/>
    <mergeCell ref="J4:J5"/>
    <mergeCell ref="S4:S5"/>
    <mergeCell ref="A4:A10"/>
    <mergeCell ref="B4:B5"/>
    <mergeCell ref="C4:C5"/>
    <mergeCell ref="D4:D5"/>
    <mergeCell ref="E4:E5"/>
    <mergeCell ref="K4:O4"/>
    <mergeCell ref="P4:R4"/>
    <mergeCell ref="G60:I60"/>
    <mergeCell ref="A40:S40"/>
    <mergeCell ref="A41:A47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O41"/>
    <mergeCell ref="P41:R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CE2 Methods-Worst case anaysis</vt:lpstr>
      <vt:lpstr>Cr interpolation - worst case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2015-06-23T18:03:36Z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578172373</vt:i4>
  </property>
  <property fmtid="{D5CDD505-2E9C-101B-9397-08002B2CF9AE}" pid="3" name="_NewReviewCycle">
    <vt:lpwstr/>
  </property>
  <property fmtid="{D5CDD505-2E9C-101B-9397-08002B2CF9AE}" pid="4" name="_PreviousAdHocReviewCycleID">
    <vt:i4>2024527098</vt:i4>
  </property>
</Properties>
</file>