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90" yWindow="3405" windowWidth="15315" windowHeight="9435" firstSheet="3" activeTab="4"/>
  </bookViews>
  <sheets>
    <sheet name="use cases" sheetId="2" r:id="rId1"/>
    <sheet name="Sheet3" sheetId="3" state="hidden" r:id="rId2"/>
    <sheet name="ARS with Horizontal cropping" sheetId="4" r:id="rId3"/>
    <sheet name="ARS with vertical padding" sheetId="6" r:id="rId4"/>
    <sheet name="ParametersSettings" sheetId="7" r:id="rId5"/>
  </sheets>
  <calcPr calcId="145621"/>
</workbook>
</file>

<file path=xl/calcChain.xml><?xml version="1.0" encoding="utf-8"?>
<calcChain xmlns="http://schemas.openxmlformats.org/spreadsheetml/2006/main">
  <c r="T27" i="7" l="1"/>
  <c r="R27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J22" i="7"/>
  <c r="H22" i="7"/>
  <c r="F22" i="7"/>
  <c r="K22" i="7"/>
  <c r="I22" i="7"/>
  <c r="G22" i="7"/>
  <c r="E22" i="7"/>
  <c r="D22" i="7"/>
  <c r="C22" i="7"/>
  <c r="C29" i="7"/>
  <c r="C23" i="7" s="1"/>
  <c r="D33" i="7"/>
  <c r="E33" i="7" s="1"/>
  <c r="F33" i="7" s="1"/>
  <c r="G33" i="7" s="1"/>
  <c r="H33" i="7" s="1"/>
  <c r="I33" i="7" s="1"/>
  <c r="J33" i="7" s="1"/>
  <c r="K33" i="7" s="1"/>
  <c r="L33" i="7" s="1"/>
  <c r="M33" i="7" s="1"/>
  <c r="N33" i="7" s="1"/>
  <c r="O33" i="7" s="1"/>
  <c r="P33" i="7" s="1"/>
  <c r="Q33" i="7" s="1"/>
  <c r="R33" i="7" s="1"/>
  <c r="S33" i="7" s="1"/>
  <c r="T33" i="7" s="1"/>
  <c r="U33" i="7" s="1"/>
  <c r="V33" i="7" s="1"/>
  <c r="W33" i="7" s="1"/>
  <c r="X33" i="7" s="1"/>
  <c r="D32" i="7"/>
  <c r="E32" i="7" s="1"/>
  <c r="F32" i="7" s="1"/>
  <c r="D31" i="7"/>
  <c r="D30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H36" i="2"/>
  <c r="I36" i="2"/>
  <c r="J36" i="2"/>
  <c r="J35" i="2"/>
  <c r="I35" i="2"/>
  <c r="H35" i="2"/>
  <c r="J37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C25" i="7" l="1"/>
  <c r="C27" i="7" s="1"/>
  <c r="F24" i="7"/>
  <c r="D23" i="7"/>
  <c r="D25" i="7"/>
  <c r="F26" i="7"/>
  <c r="E31" i="7"/>
  <c r="F31" i="7" s="1"/>
  <c r="G32" i="7"/>
  <c r="H32" i="7" s="1"/>
  <c r="E30" i="7"/>
  <c r="I21" i="2"/>
  <c r="H21" i="2"/>
  <c r="I20" i="2"/>
  <c r="H20" i="2"/>
  <c r="I19" i="2"/>
  <c r="H19" i="2"/>
  <c r="I18" i="2"/>
  <c r="H18" i="2"/>
  <c r="I25" i="2"/>
  <c r="H25" i="2"/>
  <c r="I24" i="2"/>
  <c r="H24" i="2"/>
  <c r="I23" i="2"/>
  <c r="H23" i="2"/>
  <c r="I22" i="2"/>
  <c r="H22" i="2"/>
  <c r="I33" i="2"/>
  <c r="H33" i="2"/>
  <c r="I32" i="2"/>
  <c r="H32" i="2"/>
  <c r="I27" i="2"/>
  <c r="H27" i="2"/>
  <c r="I26" i="2"/>
  <c r="H26" i="2"/>
  <c r="I29" i="2"/>
  <c r="H29" i="2"/>
  <c r="I28" i="2"/>
  <c r="H28" i="2"/>
  <c r="I37" i="2"/>
  <c r="I34" i="2"/>
  <c r="I31" i="2"/>
  <c r="I30" i="2"/>
  <c r="H31" i="2"/>
  <c r="H37" i="2"/>
  <c r="H34" i="2"/>
  <c r="H30" i="2"/>
  <c r="F27" i="7" l="1"/>
  <c r="D27" i="7"/>
  <c r="H24" i="7"/>
  <c r="H26" i="7"/>
  <c r="E23" i="7"/>
  <c r="E25" i="7"/>
  <c r="G31" i="7"/>
  <c r="I32" i="7"/>
  <c r="J32" i="7" s="1"/>
  <c r="F30" i="7"/>
  <c r="E27" i="7" l="1"/>
  <c r="H27" i="7"/>
  <c r="J24" i="7"/>
  <c r="J26" i="7"/>
  <c r="G30" i="7"/>
  <c r="H31" i="7"/>
  <c r="K32" i="7"/>
  <c r="L32" i="7" s="1"/>
  <c r="J27" i="7" l="1"/>
  <c r="L24" i="7"/>
  <c r="L26" i="7"/>
  <c r="G23" i="7"/>
  <c r="G25" i="7"/>
  <c r="H30" i="7"/>
  <c r="I31" i="7"/>
  <c r="M32" i="7"/>
  <c r="L27" i="7" l="1"/>
  <c r="G27" i="7"/>
  <c r="M24" i="7"/>
  <c r="M26" i="7"/>
  <c r="I30" i="7"/>
  <c r="J31" i="7"/>
  <c r="N32" i="7"/>
  <c r="M27" i="7" l="1"/>
  <c r="N26" i="7"/>
  <c r="N24" i="7"/>
  <c r="I23" i="7"/>
  <c r="I25" i="7"/>
  <c r="J30" i="7"/>
  <c r="K31" i="7"/>
  <c r="O32" i="7"/>
  <c r="N27" i="7" l="1"/>
  <c r="I27" i="7"/>
  <c r="O26" i="7"/>
  <c r="O24" i="7"/>
  <c r="K30" i="7"/>
  <c r="L31" i="7"/>
  <c r="P32" i="7"/>
  <c r="O27" i="7" l="1"/>
  <c r="K23" i="7"/>
  <c r="K25" i="7"/>
  <c r="P24" i="7"/>
  <c r="P26" i="7"/>
  <c r="L30" i="7"/>
  <c r="M31" i="7"/>
  <c r="Q32" i="7"/>
  <c r="K27" i="7" l="1"/>
  <c r="P27" i="7"/>
  <c r="Q26" i="7"/>
  <c r="Q24" i="7"/>
  <c r="M30" i="7"/>
  <c r="N31" i="7"/>
  <c r="R32" i="7"/>
  <c r="Q27" i="7" l="1"/>
  <c r="N30" i="7"/>
  <c r="O31" i="7"/>
  <c r="S32" i="7"/>
  <c r="S26" i="7" l="1"/>
  <c r="S24" i="7"/>
  <c r="O30" i="7"/>
  <c r="P31" i="7"/>
  <c r="T32" i="7"/>
  <c r="S27" i="7" l="1"/>
  <c r="P30" i="7"/>
  <c r="Q31" i="7"/>
  <c r="U32" i="7"/>
  <c r="U26" i="7" l="1"/>
  <c r="U24" i="7"/>
  <c r="Q30" i="7"/>
  <c r="R31" i="7"/>
  <c r="V32" i="7"/>
  <c r="U27" i="7" l="1"/>
  <c r="V24" i="7"/>
  <c r="V26" i="7"/>
  <c r="R30" i="7"/>
  <c r="S31" i="7"/>
  <c r="W32" i="7"/>
  <c r="V27" i="7" l="1"/>
  <c r="W26" i="7"/>
  <c r="W24" i="7"/>
  <c r="S30" i="7"/>
  <c r="T31" i="7"/>
  <c r="X32" i="7"/>
  <c r="W27" i="7" l="1"/>
  <c r="X24" i="7"/>
  <c r="X26" i="7"/>
  <c r="T30" i="7"/>
  <c r="U31" i="7"/>
  <c r="X27" i="7" l="1"/>
  <c r="U30" i="7"/>
  <c r="V31" i="7"/>
  <c r="V30" i="7" l="1"/>
  <c r="W31" i="7"/>
  <c r="W30" i="7" l="1"/>
  <c r="X31" i="7"/>
  <c r="X30" i="7" l="1"/>
</calcChain>
</file>

<file path=xl/sharedStrings.xml><?xml version="1.0" encoding="utf-8"?>
<sst xmlns="http://schemas.openxmlformats.org/spreadsheetml/2006/main" count="285" uniqueCount="117">
  <si>
    <t xml:space="preserve">Use case </t>
  </si>
  <si>
    <t xml:space="preserve">Two offsets </t>
  </si>
  <si>
    <t xml:space="preserve">One scaled offset </t>
  </si>
  <si>
    <t>Scaling Factor</t>
  </si>
  <si>
    <t>Signaling options</t>
  </si>
  <si>
    <t>K</t>
  </si>
  <si>
    <t>L</t>
  </si>
  <si>
    <r>
      <t xml:space="preserve">scaled_ref_offset: </t>
    </r>
    <r>
      <rPr>
        <sz val="11"/>
        <color theme="1"/>
        <rFont val="Calibri"/>
        <family val="2"/>
      </rPr>
      <t>α</t>
    </r>
  </si>
  <si>
    <r>
      <t xml:space="preserve">ref_offset: </t>
    </r>
    <r>
      <rPr>
        <sz val="11"/>
        <color theme="1"/>
        <rFont val="Calibri"/>
        <family val="2"/>
      </rPr>
      <t>β</t>
    </r>
  </si>
  <si>
    <t>scaled-ref offset only</t>
  </si>
  <si>
    <t>ref offset only</t>
  </si>
  <si>
    <t>two offsets</t>
  </si>
  <si>
    <t>reference position calculation for EL position "I":</t>
  </si>
  <si>
    <t>scaled- ref offset only</t>
  </si>
  <si>
    <t>α</t>
  </si>
  <si>
    <t>β</t>
  </si>
  <si>
    <t>ϒ</t>
  </si>
  <si>
    <t>1080i-1080p TF-EA</t>
  </si>
  <si>
    <t>1080i-1080p BF-EA</t>
  </si>
  <si>
    <t>1080i-1080p TF-CA</t>
  </si>
  <si>
    <t>1080i-1080p BF-CA</t>
  </si>
  <si>
    <t>720-1080 EA</t>
  </si>
  <si>
    <t>720-1080 CA</t>
  </si>
  <si>
    <t>540-720   EA</t>
  </si>
  <si>
    <t>540-720   CA</t>
  </si>
  <si>
    <t>CA: Center Aligned</t>
  </si>
  <si>
    <t>EA: Edge Aligned (zero phase)</t>
  </si>
  <si>
    <t>TF: Top Field</t>
  </si>
  <si>
    <t>BF: Bottom Field</t>
  </si>
  <si>
    <t>Variables</t>
  </si>
  <si>
    <t>aspect ratio scalability</t>
  </si>
  <si>
    <t>480-720  EA-AHEC</t>
  </si>
  <si>
    <t>480-720  EA-AVBP</t>
  </si>
  <si>
    <t>AHEC: Aspect-ratio-scalability with Horizontal EL cropping</t>
  </si>
  <si>
    <t>AVBP: Aspect-ratio-scalability with Vertical BL Padding</t>
  </si>
  <si>
    <t>What to signal</t>
  </si>
  <si>
    <t>one scaled offset</t>
  </si>
  <si>
    <t>S=L/K</t>
  </si>
  <si>
    <t xml:space="preserve"> (i-α)*S + β</t>
  </si>
  <si>
    <r>
      <t>α</t>
    </r>
    <r>
      <rPr>
        <vertAlign val="subscript"/>
        <sz val="14"/>
        <color rgb="FF000000"/>
        <rFont val="Calibri"/>
        <family val="2"/>
      </rPr>
      <t>C</t>
    </r>
  </si>
  <si>
    <r>
      <t xml:space="preserve"> (i-α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)*S</t>
    </r>
  </si>
  <si>
    <r>
      <t xml:space="preserve"> i*S + β</t>
    </r>
    <r>
      <rPr>
        <vertAlign val="subscript"/>
        <sz val="11"/>
        <color theme="1"/>
        <rFont val="Calibri"/>
        <family val="2"/>
        <scheme val="minor"/>
      </rPr>
      <t>C</t>
    </r>
  </si>
  <si>
    <t>1080i-4Kp TF-EA</t>
  </si>
  <si>
    <t>1080i-4kp BF-EA</t>
  </si>
  <si>
    <t>1080i-4kp TF-CA</t>
  </si>
  <si>
    <t>1080i-4kp BF-CA</t>
  </si>
  <si>
    <t>480i-720p TF-EA</t>
  </si>
  <si>
    <t>480i-720p BF-EA</t>
  </si>
  <si>
    <t>480i-720p TF-CA</t>
  </si>
  <si>
    <t>480i-720p BF-CA</t>
  </si>
  <si>
    <t>field to frame scalability</t>
  </si>
  <si>
    <t>picture to picture Scalability</t>
  </si>
  <si>
    <t>required signaling precision to achieve no-error for all use cases</t>
  </si>
  <si>
    <t>operations:</t>
  </si>
  <si>
    <t>example values</t>
  </si>
  <si>
    <r>
      <t xml:space="preserve">Horizontal Cropping: </t>
    </r>
    <r>
      <rPr>
        <sz val="11"/>
        <color theme="1"/>
        <rFont val="Calibri"/>
        <family val="2"/>
      </rPr>
      <t>α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</si>
  <si>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  <scheme val="minor"/>
      </rPr>
      <t>=α-(β*K/L)</t>
    </r>
  </si>
  <si>
    <r>
      <rPr>
        <sz val="11"/>
        <color theme="1"/>
        <rFont val="Calibri"/>
        <family val="2"/>
      </rPr>
      <t>β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  <scheme val="minor"/>
      </rPr>
      <t>=β-(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*L/K)</t>
    </r>
  </si>
  <si>
    <r>
      <t>β</t>
    </r>
    <r>
      <rPr>
        <vertAlign val="subscript"/>
        <sz val="14"/>
        <color rgb="FF000000"/>
        <rFont val="Calibri"/>
        <family val="2"/>
      </rPr>
      <t>C</t>
    </r>
  </si>
  <si>
    <r>
      <t xml:space="preserve"> i*S + </t>
    </r>
    <r>
      <rPr>
        <sz val="11"/>
        <color theme="1"/>
        <rFont val="Calibri"/>
        <family val="2"/>
      </rPr>
      <t>ϒ/K</t>
    </r>
    <r>
      <rPr>
        <sz val="11"/>
        <color theme="1"/>
        <rFont val="Calibri"/>
        <family val="2"/>
        <scheme val="minor"/>
      </rPr>
      <t xml:space="preserve"> </t>
    </r>
  </si>
  <si>
    <t xml:space="preserve">ϒ= β*K - α*L </t>
  </si>
  <si>
    <r>
      <t xml:space="preserve">Vertical padding: </t>
    </r>
    <r>
      <rPr>
        <sz val="11"/>
        <color theme="1"/>
        <rFont val="Calibri"/>
        <family val="2"/>
      </rPr>
      <t>β</t>
    </r>
  </si>
  <si>
    <t>Note2 : The choice of how to code the offsets (for example as one value with finer sub-pixel (alpha) resolution or two values (scaled_offset  and phase)) is not considered in this document.</t>
  </si>
  <si>
    <t>Note 1: alpha is the combination of scaled_ref_offset (integer) and the phase(1/2pel). Beta is the combination of ref_offset(integer) and delta (1/4 pel).</t>
  </si>
  <si>
    <t>SVGA-720p CA-AHEC</t>
  </si>
  <si>
    <t>SVGA-720p EA-AVBP</t>
  </si>
  <si>
    <t>EA-AHEC</t>
  </si>
  <si>
    <t>480-720</t>
  </si>
  <si>
    <t xml:space="preserve">  EA-AVBP</t>
  </si>
  <si>
    <t>CA-AHEC</t>
  </si>
  <si>
    <t>EA-AVBP</t>
  </si>
  <si>
    <t>SVGA-720p</t>
  </si>
  <si>
    <t>824-928</t>
  </si>
  <si>
    <t>540-720</t>
  </si>
  <si>
    <t>720-1080</t>
  </si>
  <si>
    <t>480i-720p</t>
  </si>
  <si>
    <t>1080i-4kp</t>
  </si>
  <si>
    <t>1080i-1080p</t>
  </si>
  <si>
    <t>CA H-RXT</t>
  </si>
  <si>
    <t>EA H-RXT</t>
  </si>
  <si>
    <t>EA H</t>
  </si>
  <si>
    <t>CA V</t>
  </si>
  <si>
    <t>TF-CA</t>
  </si>
  <si>
    <t>BF-CA</t>
  </si>
  <si>
    <t>TF-EA</t>
  </si>
  <si>
    <t>BF-EA</t>
  </si>
  <si>
    <t>EL Ch. phase</t>
  </si>
  <si>
    <t>BL Ch. phase</t>
  </si>
  <si>
    <t>DownSampler</t>
  </si>
  <si>
    <t>Field/Frame</t>
  </si>
  <si>
    <t>TF/BF</t>
  </si>
  <si>
    <t>RefLayer</t>
  </si>
  <si>
    <t>LeftOffset</t>
  </si>
  <si>
    <t>NA</t>
  </si>
  <si>
    <t>TopOffset</t>
  </si>
  <si>
    <t>RightOffset</t>
  </si>
  <si>
    <t>BottomOffset</t>
  </si>
  <si>
    <t>ScaledRefLayer</t>
  </si>
  <si>
    <t>PhaseXL</t>
  </si>
  <si>
    <t>PhaseYL</t>
  </si>
  <si>
    <t>PhaseXC</t>
  </si>
  <si>
    <t>PhaseYC</t>
  </si>
  <si>
    <t>SubWidthC</t>
  </si>
  <si>
    <t>RefLayerSubWidthC</t>
  </si>
  <si>
    <t>SubHeightC</t>
  </si>
  <si>
    <t>RefLayerSubHeightC</t>
  </si>
  <si>
    <t>Inv. Scaling: S</t>
  </si>
  <si>
    <t xml:space="preserve">InvScalFactor = </t>
  </si>
  <si>
    <t>InvScal. Num</t>
  </si>
  <si>
    <t>InvScal.DeNum</t>
  </si>
  <si>
    <t>EL Size</t>
  </si>
  <si>
    <t>BL Size</t>
  </si>
  <si>
    <t>ue(v)</t>
  </si>
  <si>
    <t>se(v)</t>
  </si>
  <si>
    <t>720/1280=2/3</t>
  </si>
  <si>
    <t>480/720=9/16</t>
  </si>
  <si>
    <t>u(5) Luma u(6) Chroma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</si>
</sst>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??/???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rgb="FFFFFFFF"/>
      <name val="Calibri"/>
      <family val="2"/>
    </font>
    <font>
      <sz val="14"/>
      <color rgb="FF000000"/>
      <name val="Calibri"/>
      <family val="2"/>
    </font>
    <font>
      <b/>
      <sz val="16"/>
      <color rgb="FFFFFFFF"/>
      <name val="Calibri"/>
      <family val="2"/>
    </font>
    <font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vertAlign val="subscript"/>
      <sz val="14"/>
      <color rgb="FF000000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rgb="FF0070C0"/>
      <name val="Times New Roman"/>
      <family val="1"/>
    </font>
    <font>
      <i/>
      <sz val="11"/>
      <color rgb="FF595959"/>
      <name val="Times New Roman"/>
      <family val="1"/>
    </font>
    <font>
      <i/>
      <sz val="11"/>
      <color rgb="FF0070C0"/>
      <name val="Times New Roman"/>
      <family val="1"/>
    </font>
    <font>
      <i/>
      <sz val="8"/>
      <color rgb="FF595959"/>
      <name val="Arial Narrow"/>
      <family val="2"/>
    </font>
    <font>
      <b/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0D8E8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60497B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5E0EC"/>
        <bgColor indexed="64"/>
      </patternFill>
    </fill>
  </fills>
  <borders count="31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thick">
        <color rgb="FFFFFFFF"/>
      </left>
      <right style="thin">
        <color rgb="FF000000"/>
      </right>
      <top/>
      <bottom style="medium">
        <color rgb="FFFFFFFF"/>
      </bottom>
      <diagonal/>
    </border>
    <border>
      <left style="thin">
        <color rgb="FF000000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medium">
        <color rgb="FFFFFFFF"/>
      </top>
      <bottom/>
      <diagonal/>
    </border>
    <border>
      <left style="thin">
        <color indexed="64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thin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8" fillId="2" borderId="3" xfId="0" applyFont="1" applyFill="1" applyBorder="1" applyAlignment="1">
      <alignment horizontal="left" vertical="center" wrapText="1" indent="1" readingOrder="1"/>
    </xf>
    <xf numFmtId="0" fontId="7" fillId="4" borderId="8" xfId="0" applyFont="1" applyFill="1" applyBorder="1" applyAlignment="1">
      <alignment horizontal="left" vertical="center" wrapText="1" indent="1" readingOrder="1"/>
    </xf>
    <xf numFmtId="0" fontId="7" fillId="4" borderId="1" xfId="0" applyFont="1" applyFill="1" applyBorder="1" applyAlignment="1">
      <alignment horizontal="left" vertical="center" wrapText="1" indent="1" readingOrder="1"/>
    </xf>
    <xf numFmtId="13" fontId="0" fillId="0" borderId="0" xfId="0" applyNumberFormat="1"/>
    <xf numFmtId="0" fontId="5" fillId="3" borderId="5" xfId="0" applyFont="1" applyFill="1" applyBorder="1" applyAlignment="1">
      <alignment horizontal="center" wrapText="1" readingOrder="1"/>
    </xf>
    <xf numFmtId="0" fontId="5" fillId="3" borderId="6" xfId="0" applyFont="1" applyFill="1" applyBorder="1" applyAlignment="1">
      <alignment horizontal="center" wrapText="1" readingOrder="1"/>
    </xf>
    <xf numFmtId="0" fontId="5" fillId="3" borderId="11" xfId="0" applyFont="1" applyFill="1" applyBorder="1" applyAlignment="1">
      <alignment horizontal="center" wrapText="1" readingOrder="1"/>
    </xf>
    <xf numFmtId="0" fontId="5" fillId="4" borderId="10" xfId="0" applyFont="1" applyFill="1" applyBorder="1" applyAlignment="1">
      <alignment horizontal="center" wrapText="1" readingOrder="1"/>
    </xf>
    <xf numFmtId="0" fontId="5" fillId="4" borderId="3" xfId="0" applyFont="1" applyFill="1" applyBorder="1" applyAlignment="1">
      <alignment horizontal="center" wrapText="1" readingOrder="1"/>
    </xf>
    <xf numFmtId="0" fontId="0" fillId="0" borderId="0" xfId="0" applyAlignment="1">
      <alignment horizontal="center" readingOrder="1"/>
    </xf>
    <xf numFmtId="13" fontId="0" fillId="0" borderId="0" xfId="0" applyNumberFormat="1" applyAlignment="1">
      <alignment horizontal="center" readingOrder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8" borderId="7" xfId="0" applyFont="1" applyFill="1" applyBorder="1" applyAlignment="1">
      <alignment horizontal="center" wrapText="1" readingOrder="1"/>
    </xf>
    <xf numFmtId="13" fontId="5" fillId="8" borderId="16" xfId="0" applyNumberFormat="1" applyFont="1" applyFill="1" applyBorder="1" applyAlignment="1">
      <alignment horizontal="center" wrapText="1" readingOrder="1"/>
    </xf>
    <xf numFmtId="13" fontId="5" fillId="8" borderId="17" xfId="0" applyNumberFormat="1" applyFont="1" applyFill="1" applyBorder="1" applyAlignment="1">
      <alignment horizontal="center" wrapText="1" readingOrder="1"/>
    </xf>
    <xf numFmtId="13" fontId="5" fillId="8" borderId="18" xfId="0" applyNumberFormat="1" applyFont="1" applyFill="1" applyBorder="1" applyAlignment="1">
      <alignment horizontal="center" wrapText="1" readingOrder="1"/>
    </xf>
    <xf numFmtId="13" fontId="5" fillId="8" borderId="15" xfId="0" applyNumberFormat="1" applyFont="1" applyFill="1" applyBorder="1" applyAlignment="1">
      <alignment horizontal="center" wrapText="1" readingOrder="1"/>
    </xf>
    <xf numFmtId="0" fontId="5" fillId="9" borderId="7" xfId="0" applyFont="1" applyFill="1" applyBorder="1" applyAlignment="1">
      <alignment horizontal="center" wrapText="1" readingOrder="1"/>
    </xf>
    <xf numFmtId="13" fontId="5" fillId="9" borderId="9" xfId="0" applyNumberFormat="1" applyFont="1" applyFill="1" applyBorder="1" applyAlignment="1">
      <alignment horizontal="center" wrapText="1" readingOrder="1"/>
    </xf>
    <xf numFmtId="13" fontId="5" fillId="9" borderId="11" xfId="0" applyNumberFormat="1" applyFont="1" applyFill="1" applyBorder="1" applyAlignment="1">
      <alignment horizontal="center" wrapText="1" readingOrder="1"/>
    </xf>
    <xf numFmtId="0" fontId="5" fillId="7" borderId="7" xfId="0" applyFont="1" applyFill="1" applyBorder="1" applyAlignment="1">
      <alignment horizontal="center" wrapText="1" readingOrder="1"/>
    </xf>
    <xf numFmtId="13" fontId="5" fillId="7" borderId="9" xfId="0" applyNumberFormat="1" applyFont="1" applyFill="1" applyBorder="1" applyAlignment="1">
      <alignment horizontal="center" wrapText="1" readingOrder="1"/>
    </xf>
    <xf numFmtId="13" fontId="5" fillId="7" borderId="11" xfId="0" applyNumberFormat="1" applyFont="1" applyFill="1" applyBorder="1" applyAlignment="1">
      <alignment horizontal="center" wrapText="1" readingOrder="1"/>
    </xf>
    <xf numFmtId="0" fontId="5" fillId="10" borderId="11" xfId="0" applyFont="1" applyFill="1" applyBorder="1" applyAlignment="1">
      <alignment horizontal="center" wrapText="1" readingOrder="1"/>
    </xf>
    <xf numFmtId="13" fontId="5" fillId="10" borderId="3" xfId="0" applyNumberFormat="1" applyFont="1" applyFill="1" applyBorder="1" applyAlignment="1">
      <alignment horizontal="center" wrapText="1" readingOrder="1"/>
    </xf>
    <xf numFmtId="0" fontId="0" fillId="9" borderId="19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7" fillId="6" borderId="0" xfId="0" applyFont="1" applyFill="1" applyBorder="1" applyAlignment="1">
      <alignment horizontal="center" vertical="center" wrapText="1" readingOrder="1"/>
    </xf>
    <xf numFmtId="0" fontId="5" fillId="6" borderId="10" xfId="0" applyFont="1" applyFill="1" applyBorder="1" applyAlignment="1">
      <alignment horizontal="center" vertical="center" wrapText="1" readingOrder="1"/>
    </xf>
    <xf numFmtId="0" fontId="0" fillId="0" borderId="0" xfId="0" applyAlignment="1">
      <alignment wrapText="1"/>
    </xf>
    <xf numFmtId="0" fontId="0" fillId="8" borderId="19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12" borderId="19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1" fillId="10" borderId="19" xfId="0" applyFont="1" applyFill="1" applyBorder="1" applyAlignment="1">
      <alignment horizontal="center" vertical="center"/>
    </xf>
    <xf numFmtId="0" fontId="0" fillId="11" borderId="0" xfId="0" applyFill="1" applyAlignment="1">
      <alignment vertical="center"/>
    </xf>
    <xf numFmtId="0" fontId="0" fillId="0" borderId="0" xfId="0" applyAlignment="1">
      <alignment horizontal="center" wrapText="1"/>
    </xf>
    <xf numFmtId="13" fontId="0" fillId="0" borderId="0" xfId="0" applyNumberFormat="1" applyAlignment="1">
      <alignment horizontal="center" wrapText="1"/>
    </xf>
    <xf numFmtId="0" fontId="0" fillId="11" borderId="0" xfId="0" applyFill="1" applyAlignment="1"/>
    <xf numFmtId="0" fontId="10" fillId="0" borderId="0" xfId="0" applyFont="1" applyAlignment="1">
      <alignment vertical="top" wrapText="1"/>
    </xf>
    <xf numFmtId="164" fontId="0" fillId="0" borderId="0" xfId="0" applyNumberFormat="1"/>
    <xf numFmtId="13" fontId="5" fillId="8" borderId="23" xfId="0" applyNumberFormat="1" applyFont="1" applyFill="1" applyBorder="1" applyAlignment="1">
      <alignment horizontal="center" wrapText="1" readingOrder="1"/>
    </xf>
    <xf numFmtId="13" fontId="5" fillId="8" borderId="24" xfId="0" applyNumberFormat="1" applyFont="1" applyFill="1" applyBorder="1" applyAlignment="1">
      <alignment horizontal="center" wrapText="1" readingOrder="1"/>
    </xf>
    <xf numFmtId="13" fontId="5" fillId="9" borderId="10" xfId="0" applyNumberFormat="1" applyFont="1" applyFill="1" applyBorder="1" applyAlignment="1">
      <alignment horizontal="center" wrapText="1" readingOrder="1"/>
    </xf>
    <xf numFmtId="13" fontId="5" fillId="7" borderId="10" xfId="0" applyNumberFormat="1" applyFont="1" applyFill="1" applyBorder="1" applyAlignment="1">
      <alignment horizontal="center" wrapText="1" readingOrder="1"/>
    </xf>
    <xf numFmtId="164" fontId="5" fillId="6" borderId="14" xfId="0" applyNumberFormat="1" applyFont="1" applyFill="1" applyBorder="1" applyAlignment="1">
      <alignment horizontal="center" vertical="center" wrapText="1" readingOrder="1"/>
    </xf>
    <xf numFmtId="164" fontId="5" fillId="6" borderId="0" xfId="0" applyNumberFormat="1" applyFont="1" applyFill="1" applyBorder="1" applyAlignment="1">
      <alignment horizontal="center" vertical="center" wrapText="1" readingOrder="1"/>
    </xf>
    <xf numFmtId="0" fontId="15" fillId="0" borderId="0" xfId="2" applyFont="1" applyAlignment="1">
      <alignment wrapText="1"/>
    </xf>
    <xf numFmtId="0" fontId="15" fillId="0" borderId="0" xfId="2" applyFont="1" applyAlignment="1">
      <alignment textRotation="90"/>
    </xf>
    <xf numFmtId="0" fontId="16" fillId="16" borderId="0" xfId="2" applyFont="1" applyFill="1" applyAlignment="1">
      <alignment horizontal="center" textRotation="90"/>
    </xf>
    <xf numFmtId="0" fontId="16" fillId="17" borderId="0" xfId="2" applyFont="1" applyFill="1" applyAlignment="1">
      <alignment horizontal="center" textRotation="90"/>
    </xf>
    <xf numFmtId="0" fontId="16" fillId="18" borderId="0" xfId="2" applyFont="1" applyFill="1" applyAlignment="1">
      <alignment horizontal="center" textRotation="90"/>
    </xf>
    <xf numFmtId="0" fontId="16" fillId="19" borderId="0" xfId="2" applyFont="1" applyFill="1" applyAlignment="1">
      <alignment horizontal="center" textRotation="90"/>
    </xf>
    <xf numFmtId="0" fontId="16" fillId="0" borderId="0" xfId="2" applyFont="1" applyAlignment="1">
      <alignment horizontal="left"/>
    </xf>
    <xf numFmtId="0" fontId="16" fillId="5" borderId="25" xfId="2" applyFont="1" applyFill="1" applyBorder="1" applyAlignment="1">
      <alignment horizontal="right"/>
    </xf>
    <xf numFmtId="0" fontId="16" fillId="5" borderId="26" xfId="2" applyFont="1" applyFill="1" applyBorder="1" applyAlignment="1">
      <alignment horizontal="right"/>
    </xf>
    <xf numFmtId="0" fontId="17" fillId="5" borderId="26" xfId="2" applyFont="1" applyFill="1" applyBorder="1" applyAlignment="1">
      <alignment horizontal="right"/>
    </xf>
    <xf numFmtId="0" fontId="16" fillId="5" borderId="27" xfId="2" applyFont="1" applyFill="1" applyBorder="1" applyAlignment="1">
      <alignment horizontal="right"/>
    </xf>
    <xf numFmtId="0" fontId="16" fillId="5" borderId="28" xfId="2" applyFont="1" applyFill="1" applyBorder="1" applyAlignment="1">
      <alignment horizontal="right"/>
    </xf>
    <xf numFmtId="0" fontId="17" fillId="5" borderId="28" xfId="2" applyFont="1" applyFill="1" applyBorder="1" applyAlignment="1">
      <alignment horizontal="right"/>
    </xf>
    <xf numFmtId="0" fontId="18" fillId="0" borderId="0" xfId="2" applyFont="1" applyAlignment="1">
      <alignment horizontal="left"/>
    </xf>
    <xf numFmtId="0" fontId="18" fillId="5" borderId="29" xfId="2" applyFont="1" applyFill="1" applyBorder="1" applyAlignment="1">
      <alignment horizontal="right"/>
    </xf>
    <xf numFmtId="0" fontId="18" fillId="5" borderId="30" xfId="2" applyFont="1" applyFill="1" applyBorder="1" applyAlignment="1">
      <alignment horizontal="right"/>
    </xf>
    <xf numFmtId="0" fontId="19" fillId="5" borderId="30" xfId="2" applyFont="1" applyFill="1" applyBorder="1" applyAlignment="1">
      <alignment horizontal="right"/>
    </xf>
    <xf numFmtId="0" fontId="19" fillId="5" borderId="28" xfId="2" applyFont="1" applyFill="1" applyBorder="1" applyAlignment="1">
      <alignment horizontal="right"/>
    </xf>
    <xf numFmtId="0" fontId="16" fillId="5" borderId="29" xfId="2" applyFont="1" applyFill="1" applyBorder="1" applyAlignment="1">
      <alignment horizontal="right"/>
    </xf>
    <xf numFmtId="0" fontId="17" fillId="5" borderId="29" xfId="2" applyFont="1" applyFill="1" applyBorder="1" applyAlignment="1"/>
    <xf numFmtId="0" fontId="16" fillId="5" borderId="29" xfId="2" applyFont="1" applyFill="1" applyBorder="1" applyAlignment="1">
      <alignment horizontal="left"/>
    </xf>
    <xf numFmtId="0" fontId="16" fillId="5" borderId="27" xfId="2" applyFont="1" applyFill="1" applyBorder="1" applyAlignment="1">
      <alignment horizontal="left"/>
    </xf>
    <xf numFmtId="0" fontId="17" fillId="5" borderId="27" xfId="2" applyFont="1" applyFill="1" applyBorder="1" applyAlignment="1"/>
    <xf numFmtId="0" fontId="20" fillId="5" borderId="27" xfId="0" applyFont="1" applyFill="1" applyBorder="1" applyAlignment="1">
      <alignment horizontal="right"/>
    </xf>
    <xf numFmtId="0" fontId="20" fillId="5" borderId="28" xfId="0" applyFont="1" applyFill="1" applyBorder="1" applyAlignment="1">
      <alignment horizontal="right"/>
    </xf>
    <xf numFmtId="0" fontId="16" fillId="0" borderId="0" xfId="2" applyFont="1" applyFill="1" applyBorder="1" applyAlignment="1">
      <alignment horizontal="left"/>
    </xf>
    <xf numFmtId="0" fontId="1" fillId="0" borderId="0" xfId="7"/>
    <xf numFmtId="164" fontId="21" fillId="0" borderId="0" xfId="0" applyNumberFormat="1" applyFont="1"/>
    <xf numFmtId="164" fontId="22" fillId="0" borderId="0" xfId="0" applyNumberFormat="1" applyFont="1" applyAlignment="1">
      <alignment horizontal="center"/>
    </xf>
    <xf numFmtId="164" fontId="22" fillId="0" borderId="0" xfId="0" applyNumberFormat="1" applyFont="1"/>
    <xf numFmtId="0" fontId="23" fillId="0" borderId="0" xfId="2" applyFont="1"/>
    <xf numFmtId="0" fontId="23" fillId="0" borderId="0" xfId="0" applyFont="1"/>
    <xf numFmtId="0" fontId="0" fillId="8" borderId="1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15" borderId="22" xfId="0" applyFill="1" applyBorder="1" applyAlignment="1">
      <alignment horizontal="center" vertical="center" wrapText="1"/>
    </xf>
    <xf numFmtId="0" fontId="0" fillId="14" borderId="22" xfId="0" applyFill="1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 indent="1" readingOrder="1"/>
    </xf>
    <xf numFmtId="0" fontId="4" fillId="2" borderId="2" xfId="0" applyFont="1" applyFill="1" applyBorder="1" applyAlignment="1">
      <alignment horizontal="left" vertical="center" wrapText="1" indent="1" readingOrder="1"/>
    </xf>
    <xf numFmtId="0" fontId="6" fillId="2" borderId="3" xfId="0" applyFont="1" applyFill="1" applyBorder="1" applyAlignment="1">
      <alignment horizontal="left" vertical="center" wrapText="1" indent="1" readingOrder="1"/>
    </xf>
    <xf numFmtId="0" fontId="4" fillId="2" borderId="4" xfId="0" applyFont="1" applyFill="1" applyBorder="1" applyAlignment="1">
      <alignment horizontal="left" vertical="center" wrapText="1" indent="1" readingOrder="1"/>
    </xf>
    <xf numFmtId="0" fontId="4" fillId="2" borderId="3" xfId="0" applyFont="1" applyFill="1" applyBorder="1" applyAlignment="1">
      <alignment horizontal="left" vertical="center" wrapText="1" indent="1" readingOrder="1"/>
    </xf>
    <xf numFmtId="0" fontId="4" fillId="2" borderId="12" xfId="0" applyFont="1" applyFill="1" applyBorder="1" applyAlignment="1">
      <alignment horizontal="left" vertical="center" wrapText="1" indent="1" readingOrder="1"/>
    </xf>
    <xf numFmtId="0" fontId="16" fillId="19" borderId="0" xfId="2" applyFont="1" applyFill="1" applyAlignment="1">
      <alignment horizontal="center"/>
    </xf>
    <xf numFmtId="0" fontId="16" fillId="16" borderId="0" xfId="2" applyFont="1" applyFill="1" applyAlignment="1">
      <alignment horizontal="center"/>
    </xf>
    <xf numFmtId="0" fontId="16" fillId="17" borderId="0" xfId="2" applyFont="1" applyFill="1" applyAlignment="1">
      <alignment horizontal="center"/>
    </xf>
    <xf numFmtId="0" fontId="16" fillId="18" borderId="0" xfId="2" applyFont="1" applyFill="1" applyAlignment="1">
      <alignment horizontal="center"/>
    </xf>
  </cellXfs>
  <cellStyles count="13">
    <cellStyle name="Normal" xfId="0" builtinId="0"/>
    <cellStyle name="Normal 2" xfId="5"/>
    <cellStyle name="Normal 2 2" xfId="12"/>
    <cellStyle name="Normal 2 3" xfId="9"/>
    <cellStyle name="Normal 3" xfId="4"/>
    <cellStyle name="표준 2" xfId="1"/>
    <cellStyle name="표준 2 2" xfId="6"/>
    <cellStyle name="표준 2 2 2" xfId="11"/>
    <cellStyle name="표준 2 3" xfId="8"/>
    <cellStyle name="표준 3" xfId="2"/>
    <cellStyle name="표준 3 2" xfId="10"/>
    <cellStyle name="표준 4" xfId="3"/>
    <cellStyle name="표준 5" xfId="7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4</xdr:row>
      <xdr:rowOff>57150</xdr:rowOff>
    </xdr:from>
    <xdr:to>
      <xdr:col>16</xdr:col>
      <xdr:colOff>453390</xdr:colOff>
      <xdr:row>21</xdr:row>
      <xdr:rowOff>110490</xdr:rowOff>
    </xdr:to>
    <xdr:sp macro="" textlink="">
      <xdr:nvSpPr>
        <xdr:cNvPr id="2" name="Rectangle 1"/>
        <xdr:cNvSpPr/>
      </xdr:nvSpPr>
      <xdr:spPr>
        <a:xfrm>
          <a:off x="1428750" y="819150"/>
          <a:ext cx="8778240" cy="3672840"/>
        </a:xfrm>
        <a:prstGeom prst="rect">
          <a:avLst/>
        </a:prstGeom>
        <a:solidFill>
          <a:schemeClr val="accent1">
            <a:alpha val="57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371475</xdr:colOff>
      <xdr:row>4</xdr:row>
      <xdr:rowOff>57150</xdr:rowOff>
    </xdr:from>
    <xdr:to>
      <xdr:col>13</xdr:col>
      <xdr:colOff>432435</xdr:colOff>
      <xdr:row>21</xdr:row>
      <xdr:rowOff>110490</xdr:rowOff>
    </xdr:to>
    <xdr:sp macro="" textlink="">
      <xdr:nvSpPr>
        <xdr:cNvPr id="3" name="Rectangle 2"/>
        <xdr:cNvSpPr/>
      </xdr:nvSpPr>
      <xdr:spPr>
        <a:xfrm>
          <a:off x="3419475" y="819150"/>
          <a:ext cx="4937760" cy="3672840"/>
        </a:xfrm>
        <a:prstGeom prst="rect">
          <a:avLst/>
        </a:prstGeom>
        <a:solidFill>
          <a:srgbClr val="FF0000">
            <a:alpha val="39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600075</xdr:colOff>
      <xdr:row>25</xdr:row>
      <xdr:rowOff>57149</xdr:rowOff>
    </xdr:from>
    <xdr:to>
      <xdr:col>12</xdr:col>
      <xdr:colOff>234315</xdr:colOff>
      <xdr:row>36</xdr:row>
      <xdr:rowOff>156209</xdr:rowOff>
    </xdr:to>
    <xdr:sp macro="" textlink="">
      <xdr:nvSpPr>
        <xdr:cNvPr id="4" name="Rectangle 3"/>
        <xdr:cNvSpPr/>
      </xdr:nvSpPr>
      <xdr:spPr>
        <a:xfrm>
          <a:off x="4257675" y="5200649"/>
          <a:ext cx="3291840" cy="2194560"/>
        </a:xfrm>
        <a:prstGeom prst="rect">
          <a:avLst/>
        </a:prstGeom>
        <a:solidFill>
          <a:srgbClr val="92D050">
            <a:alpha val="51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209549</xdr:colOff>
      <xdr:row>11</xdr:row>
      <xdr:rowOff>179070</xdr:rowOff>
    </xdr:from>
    <xdr:to>
      <xdr:col>5</xdr:col>
      <xdr:colOff>371474</xdr:colOff>
      <xdr:row>11</xdr:row>
      <xdr:rowOff>180658</xdr:rowOff>
    </xdr:to>
    <xdr:cxnSp macro="">
      <xdr:nvCxnSpPr>
        <xdr:cNvPr id="6" name="Straight Arrow Connector 5"/>
        <xdr:cNvCxnSpPr>
          <a:stCxn id="2" idx="1"/>
          <a:endCxn id="3" idx="1"/>
        </xdr:cNvCxnSpPr>
      </xdr:nvCxnSpPr>
      <xdr:spPr>
        <a:xfrm rot="10800000" flipH="1">
          <a:off x="1428749" y="2655570"/>
          <a:ext cx="1990725" cy="1588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12</xdr:row>
      <xdr:rowOff>28575</xdr:rowOff>
    </xdr:from>
    <xdr:to>
      <xdr:col>4</xdr:col>
      <xdr:colOff>247650</xdr:colOff>
      <xdr:row>13</xdr:row>
      <xdr:rowOff>161925</xdr:rowOff>
    </xdr:to>
    <xdr:sp macro="" textlink="">
      <xdr:nvSpPr>
        <xdr:cNvPr id="7" name="TextBox 6"/>
        <xdr:cNvSpPr txBox="1"/>
      </xdr:nvSpPr>
      <xdr:spPr>
        <a:xfrm>
          <a:off x="1913164" y="2695575"/>
          <a:ext cx="783772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l-GR" sz="1600">
              <a:solidFill>
                <a:srgbClr val="FF0000"/>
              </a:solidFill>
            </a:rPr>
            <a:t>α</a:t>
          </a:r>
          <a:r>
            <a:rPr lang="en-US" sz="1600">
              <a:solidFill>
                <a:srgbClr val="FF0000"/>
              </a:solidFill>
            </a:rPr>
            <a:t>=100</a:t>
          </a:r>
        </a:p>
      </xdr:txBody>
    </xdr:sp>
    <xdr:clientData/>
  </xdr:twoCellAnchor>
  <xdr:twoCellAnchor>
    <xdr:from>
      <xdr:col>2</xdr:col>
      <xdr:colOff>361950</xdr:colOff>
      <xdr:row>6</xdr:row>
      <xdr:rowOff>200025</xdr:rowOff>
    </xdr:from>
    <xdr:to>
      <xdr:col>5</xdr:col>
      <xdr:colOff>228600</xdr:colOff>
      <xdr:row>8</xdr:row>
      <xdr:rowOff>180975</xdr:rowOff>
    </xdr:to>
    <xdr:sp macro="" textlink="">
      <xdr:nvSpPr>
        <xdr:cNvPr id="10" name="TextBox 9"/>
        <xdr:cNvSpPr txBox="1"/>
      </xdr:nvSpPr>
      <xdr:spPr>
        <a:xfrm>
          <a:off x="1581150" y="1343025"/>
          <a:ext cx="1695450" cy="7429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2000"/>
            <a:t>Enahncement</a:t>
          </a:r>
          <a:r>
            <a:rPr lang="en-US" sz="2000" baseline="0"/>
            <a:t> </a:t>
          </a:r>
          <a:r>
            <a:rPr lang="en-US" sz="2000"/>
            <a:t>Layer</a:t>
          </a:r>
        </a:p>
      </xdr:txBody>
    </xdr:sp>
    <xdr:clientData/>
  </xdr:twoCellAnchor>
  <xdr:twoCellAnchor>
    <xdr:from>
      <xdr:col>8</xdr:col>
      <xdr:colOff>85725</xdr:colOff>
      <xdr:row>5</xdr:row>
      <xdr:rowOff>47625</xdr:rowOff>
    </xdr:from>
    <xdr:to>
      <xdr:col>11</xdr:col>
      <xdr:colOff>66675</xdr:colOff>
      <xdr:row>7</xdr:row>
      <xdr:rowOff>38100</xdr:rowOff>
    </xdr:to>
    <xdr:sp macro="" textlink="">
      <xdr:nvSpPr>
        <xdr:cNvPr id="12" name="TextBox 11"/>
        <xdr:cNvSpPr txBox="1"/>
      </xdr:nvSpPr>
      <xdr:spPr>
        <a:xfrm>
          <a:off x="4962525" y="1000125"/>
          <a:ext cx="1809750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800"/>
            <a:t>Cropped</a:t>
          </a:r>
          <a:r>
            <a:rPr lang="en-US" sz="1800" baseline="0"/>
            <a:t> picture</a:t>
          </a:r>
        </a:p>
        <a:p>
          <a:pPr algn="ctr"/>
          <a:r>
            <a:rPr lang="en-US" sz="1800" baseline="0"/>
            <a:t>To be scaled</a:t>
          </a:r>
        </a:p>
        <a:p>
          <a:endParaRPr lang="en-US" sz="1800" baseline="0"/>
        </a:p>
      </xdr:txBody>
    </xdr:sp>
    <xdr:clientData/>
  </xdr:twoCellAnchor>
  <xdr:twoCellAnchor>
    <xdr:from>
      <xdr:col>8</xdr:col>
      <xdr:colOff>342899</xdr:colOff>
      <xdr:row>26</xdr:row>
      <xdr:rowOff>76200</xdr:rowOff>
    </xdr:from>
    <xdr:to>
      <xdr:col>10</xdr:col>
      <xdr:colOff>457200</xdr:colOff>
      <xdr:row>28</xdr:row>
      <xdr:rowOff>142875</xdr:rowOff>
    </xdr:to>
    <xdr:sp macro="" textlink="">
      <xdr:nvSpPr>
        <xdr:cNvPr id="13" name="TextBox 12"/>
        <xdr:cNvSpPr txBox="1"/>
      </xdr:nvSpPr>
      <xdr:spPr>
        <a:xfrm>
          <a:off x="5219699" y="5410200"/>
          <a:ext cx="1333501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800"/>
            <a:t>Base Layer</a:t>
          </a:r>
        </a:p>
      </xdr:txBody>
    </xdr:sp>
    <xdr:clientData/>
  </xdr:twoCellAnchor>
  <xdr:twoCellAnchor>
    <xdr:from>
      <xdr:col>1</xdr:col>
      <xdr:colOff>608807</xdr:colOff>
      <xdr:row>4</xdr:row>
      <xdr:rowOff>19843</xdr:rowOff>
    </xdr:from>
    <xdr:to>
      <xdr:col>2</xdr:col>
      <xdr:colOff>795</xdr:colOff>
      <xdr:row>21</xdr:row>
      <xdr:rowOff>86518</xdr:rowOff>
    </xdr:to>
    <xdr:cxnSp macro="">
      <xdr:nvCxnSpPr>
        <xdr:cNvPr id="15" name="Straight Arrow Connector 14"/>
        <xdr:cNvCxnSpPr/>
      </xdr:nvCxnSpPr>
      <xdr:spPr>
        <a:xfrm rot="5400000">
          <a:off x="-623887" y="2624137"/>
          <a:ext cx="3686175" cy="1588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371475</xdr:colOff>
      <xdr:row>8</xdr:row>
      <xdr:rowOff>161925</xdr:rowOff>
    </xdr:from>
    <xdr:to>
      <xdr:col>13</xdr:col>
      <xdr:colOff>438150</xdr:colOff>
      <xdr:row>8</xdr:row>
      <xdr:rowOff>171450</xdr:rowOff>
    </xdr:to>
    <xdr:cxnSp macro="">
      <xdr:nvCxnSpPr>
        <xdr:cNvPr id="17" name="Straight Arrow Connector 16"/>
        <xdr:cNvCxnSpPr/>
      </xdr:nvCxnSpPr>
      <xdr:spPr>
        <a:xfrm flipV="1">
          <a:off x="3419475" y="2066925"/>
          <a:ext cx="4943475" cy="9525"/>
        </a:xfrm>
        <a:prstGeom prst="straightConnector1">
          <a:avLst/>
        </a:prstGeom>
        <a:ln w="2540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581024</xdr:colOff>
      <xdr:row>6</xdr:row>
      <xdr:rowOff>171448</xdr:rowOff>
    </xdr:from>
    <xdr:to>
      <xdr:col>1</xdr:col>
      <xdr:colOff>361949</xdr:colOff>
      <xdr:row>16</xdr:row>
      <xdr:rowOff>133350</xdr:rowOff>
    </xdr:to>
    <xdr:sp macro="" textlink="">
      <xdr:nvSpPr>
        <xdr:cNvPr id="18" name="TextBox 17"/>
        <xdr:cNvSpPr txBox="1"/>
      </xdr:nvSpPr>
      <xdr:spPr>
        <a:xfrm rot="16200000">
          <a:off x="-347664" y="2243136"/>
          <a:ext cx="2247902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EL-Height=720</a:t>
          </a:r>
        </a:p>
      </xdr:txBody>
    </xdr:sp>
    <xdr:clientData/>
  </xdr:twoCellAnchor>
  <xdr:twoCellAnchor>
    <xdr:from>
      <xdr:col>2</xdr:col>
      <xdr:colOff>180975</xdr:colOff>
      <xdr:row>2</xdr:row>
      <xdr:rowOff>85725</xdr:rowOff>
    </xdr:from>
    <xdr:to>
      <xdr:col>16</xdr:col>
      <xdr:colOff>447675</xdr:colOff>
      <xdr:row>2</xdr:row>
      <xdr:rowOff>87313</xdr:rowOff>
    </xdr:to>
    <xdr:cxnSp macro="">
      <xdr:nvCxnSpPr>
        <xdr:cNvPr id="20" name="Straight Arrow Connector 19"/>
        <xdr:cNvCxnSpPr/>
      </xdr:nvCxnSpPr>
      <xdr:spPr>
        <a:xfrm>
          <a:off x="1400175" y="466725"/>
          <a:ext cx="8801100" cy="1588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485775</xdr:colOff>
      <xdr:row>0</xdr:row>
      <xdr:rowOff>171450</xdr:rowOff>
    </xdr:from>
    <xdr:to>
      <xdr:col>11</xdr:col>
      <xdr:colOff>200025</xdr:colOff>
      <xdr:row>2</xdr:row>
      <xdr:rowOff>104775</xdr:rowOff>
    </xdr:to>
    <xdr:sp macro="" textlink="">
      <xdr:nvSpPr>
        <xdr:cNvPr id="23" name="TextBox 22"/>
        <xdr:cNvSpPr txBox="1"/>
      </xdr:nvSpPr>
      <xdr:spPr>
        <a:xfrm>
          <a:off x="4752975" y="171450"/>
          <a:ext cx="21526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EL-Width=1280</a:t>
          </a:r>
        </a:p>
        <a:p>
          <a:endParaRPr lang="en-US" sz="1100"/>
        </a:p>
      </xdr:txBody>
    </xdr:sp>
    <xdr:clientData/>
  </xdr:twoCellAnchor>
  <xdr:twoCellAnchor>
    <xdr:from>
      <xdr:col>7</xdr:col>
      <xdr:colOff>419100</xdr:colOff>
      <xdr:row>9</xdr:row>
      <xdr:rowOff>19050</xdr:rowOff>
    </xdr:from>
    <xdr:to>
      <xdr:col>12</xdr:col>
      <xdr:colOff>514350</xdr:colOff>
      <xdr:row>11</xdr:row>
      <xdr:rowOff>104775</xdr:rowOff>
    </xdr:to>
    <xdr:sp macro="" textlink="">
      <xdr:nvSpPr>
        <xdr:cNvPr id="24" name="TextBox 23"/>
        <xdr:cNvSpPr txBox="1"/>
      </xdr:nvSpPr>
      <xdr:spPr>
        <a:xfrm>
          <a:off x="4686300" y="2114550"/>
          <a:ext cx="31432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cropped-picture-width=1080</a:t>
          </a:r>
        </a:p>
      </xdr:txBody>
    </xdr:sp>
    <xdr:clientData/>
  </xdr:twoCellAnchor>
  <xdr:twoCellAnchor>
    <xdr:from>
      <xdr:col>7</xdr:col>
      <xdr:colOff>19051</xdr:colOff>
      <xdr:row>30</xdr:row>
      <xdr:rowOff>152403</xdr:rowOff>
    </xdr:from>
    <xdr:to>
      <xdr:col>12</xdr:col>
      <xdr:colOff>257176</xdr:colOff>
      <xdr:row>30</xdr:row>
      <xdr:rowOff>161925</xdr:rowOff>
    </xdr:to>
    <xdr:cxnSp macro="">
      <xdr:nvCxnSpPr>
        <xdr:cNvPr id="25" name="Straight Arrow Connector 24"/>
        <xdr:cNvCxnSpPr/>
      </xdr:nvCxnSpPr>
      <xdr:spPr>
        <a:xfrm rot="10800000">
          <a:off x="4286251" y="6248403"/>
          <a:ext cx="3286125" cy="9522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304802</xdr:colOff>
      <xdr:row>25</xdr:row>
      <xdr:rowOff>38102</xdr:rowOff>
    </xdr:from>
    <xdr:to>
      <xdr:col>6</xdr:col>
      <xdr:colOff>314325</xdr:colOff>
      <xdr:row>37</xdr:row>
      <xdr:rowOff>47626</xdr:rowOff>
    </xdr:to>
    <xdr:cxnSp macro="">
      <xdr:nvCxnSpPr>
        <xdr:cNvPr id="28" name="Straight Arrow Connector 27"/>
        <xdr:cNvCxnSpPr/>
      </xdr:nvCxnSpPr>
      <xdr:spPr>
        <a:xfrm rot="16200000" flipH="1">
          <a:off x="2819402" y="6324602"/>
          <a:ext cx="2295524" cy="9523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380999</xdr:colOff>
      <xdr:row>29</xdr:row>
      <xdr:rowOff>57149</xdr:rowOff>
    </xdr:from>
    <xdr:to>
      <xdr:col>6</xdr:col>
      <xdr:colOff>161924</xdr:colOff>
      <xdr:row>37</xdr:row>
      <xdr:rowOff>66674</xdr:rowOff>
    </xdr:to>
    <xdr:sp macro="" textlink="">
      <xdr:nvSpPr>
        <xdr:cNvPr id="35" name="TextBox 34"/>
        <xdr:cNvSpPr txBox="1"/>
      </xdr:nvSpPr>
      <xdr:spPr>
        <a:xfrm rot="16200000">
          <a:off x="2857499" y="6534149"/>
          <a:ext cx="15335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BL-Height=480</a:t>
          </a:r>
        </a:p>
      </xdr:txBody>
    </xdr:sp>
    <xdr:clientData/>
  </xdr:twoCellAnchor>
  <xdr:twoCellAnchor>
    <xdr:from>
      <xdr:col>8</xdr:col>
      <xdr:colOff>200025</xdr:colOff>
      <xdr:row>31</xdr:row>
      <xdr:rowOff>76199</xdr:rowOff>
    </xdr:from>
    <xdr:to>
      <xdr:col>10</xdr:col>
      <xdr:colOff>485775</xdr:colOff>
      <xdr:row>33</xdr:row>
      <xdr:rowOff>9524</xdr:rowOff>
    </xdr:to>
    <xdr:sp macro="" textlink="">
      <xdr:nvSpPr>
        <xdr:cNvPr id="36" name="TextBox 35"/>
        <xdr:cNvSpPr txBox="1"/>
      </xdr:nvSpPr>
      <xdr:spPr>
        <a:xfrm>
          <a:off x="5076825" y="6362699"/>
          <a:ext cx="15049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BL-Width=720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25</xdr:row>
      <xdr:rowOff>57149</xdr:rowOff>
    </xdr:from>
    <xdr:to>
      <xdr:col>12</xdr:col>
      <xdr:colOff>234315</xdr:colOff>
      <xdr:row>36</xdr:row>
      <xdr:rowOff>156209</xdr:rowOff>
    </xdr:to>
    <xdr:sp macro="" textlink="">
      <xdr:nvSpPr>
        <xdr:cNvPr id="4" name="Rectangle 3"/>
        <xdr:cNvSpPr/>
      </xdr:nvSpPr>
      <xdr:spPr>
        <a:xfrm>
          <a:off x="4257675" y="5200649"/>
          <a:ext cx="3291840" cy="2194560"/>
        </a:xfrm>
        <a:prstGeom prst="rect">
          <a:avLst/>
        </a:prstGeom>
        <a:solidFill>
          <a:srgbClr val="92D050">
            <a:alpha val="51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209550</xdr:colOff>
      <xdr:row>4</xdr:row>
      <xdr:rowOff>57150</xdr:rowOff>
    </xdr:from>
    <xdr:to>
      <xdr:col>16</xdr:col>
      <xdr:colOff>453390</xdr:colOff>
      <xdr:row>21</xdr:row>
      <xdr:rowOff>110490</xdr:rowOff>
    </xdr:to>
    <xdr:sp macro="" textlink="">
      <xdr:nvSpPr>
        <xdr:cNvPr id="2" name="Rectangle 1"/>
        <xdr:cNvSpPr/>
      </xdr:nvSpPr>
      <xdr:spPr>
        <a:xfrm>
          <a:off x="1428750" y="819150"/>
          <a:ext cx="8778240" cy="3672840"/>
        </a:xfrm>
        <a:prstGeom prst="rect">
          <a:avLst/>
        </a:prstGeom>
        <a:solidFill>
          <a:schemeClr val="accent1">
            <a:alpha val="57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590550</xdr:colOff>
      <xdr:row>26</xdr:row>
      <xdr:rowOff>57150</xdr:rowOff>
    </xdr:from>
    <xdr:to>
      <xdr:col>12</xdr:col>
      <xdr:colOff>224790</xdr:colOff>
      <xdr:row>36</xdr:row>
      <xdr:rowOff>8382</xdr:rowOff>
    </xdr:to>
    <xdr:sp macro="" textlink="">
      <xdr:nvSpPr>
        <xdr:cNvPr id="3" name="Rectangle 2"/>
        <xdr:cNvSpPr/>
      </xdr:nvSpPr>
      <xdr:spPr>
        <a:xfrm>
          <a:off x="4248150" y="5391150"/>
          <a:ext cx="3291840" cy="1856232"/>
        </a:xfrm>
        <a:prstGeom prst="rect">
          <a:avLst/>
        </a:prstGeom>
        <a:solidFill>
          <a:srgbClr val="FF0000">
            <a:alpha val="39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12</xdr:col>
      <xdr:colOff>9526</xdr:colOff>
      <xdr:row>25</xdr:row>
      <xdr:rowOff>47622</xdr:rowOff>
    </xdr:from>
    <xdr:to>
      <xdr:col>12</xdr:col>
      <xdr:colOff>9528</xdr:colOff>
      <xdr:row>26</xdr:row>
      <xdr:rowOff>66673</xdr:rowOff>
    </xdr:to>
    <xdr:cxnSp macro="">
      <xdr:nvCxnSpPr>
        <xdr:cNvPr id="5" name="Straight Arrow Connector 4"/>
        <xdr:cNvCxnSpPr/>
      </xdr:nvCxnSpPr>
      <xdr:spPr>
        <a:xfrm rot="5400000">
          <a:off x="7219951" y="5295897"/>
          <a:ext cx="209551" cy="2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390525</xdr:colOff>
      <xdr:row>25</xdr:row>
      <xdr:rowOff>19050</xdr:rowOff>
    </xdr:from>
    <xdr:to>
      <xdr:col>13</xdr:col>
      <xdr:colOff>561975</xdr:colOff>
      <xdr:row>26</xdr:row>
      <xdr:rowOff>152400</xdr:rowOff>
    </xdr:to>
    <xdr:sp macro="" textlink="">
      <xdr:nvSpPr>
        <xdr:cNvPr id="6" name="TextBox 5"/>
        <xdr:cNvSpPr txBox="1"/>
      </xdr:nvSpPr>
      <xdr:spPr>
        <a:xfrm>
          <a:off x="7705725" y="5162550"/>
          <a:ext cx="78105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l-GR" sz="1600">
              <a:solidFill>
                <a:srgbClr val="FF0000"/>
              </a:solidFill>
            </a:rPr>
            <a:t>β</a:t>
          </a:r>
          <a:r>
            <a:rPr lang="en-US" sz="1600">
              <a:solidFill>
                <a:srgbClr val="FF0000"/>
              </a:solidFill>
            </a:rPr>
            <a:t>=38</a:t>
          </a:r>
        </a:p>
      </xdr:txBody>
    </xdr:sp>
    <xdr:clientData/>
  </xdr:twoCellAnchor>
  <xdr:twoCellAnchor>
    <xdr:from>
      <xdr:col>7</xdr:col>
      <xdr:colOff>326232</xdr:colOff>
      <xdr:row>8</xdr:row>
      <xdr:rowOff>59530</xdr:rowOff>
    </xdr:from>
    <xdr:to>
      <xdr:col>11</xdr:col>
      <xdr:colOff>261937</xdr:colOff>
      <xdr:row>11</xdr:row>
      <xdr:rowOff>50005</xdr:rowOff>
    </xdr:to>
    <xdr:sp macro="" textlink="">
      <xdr:nvSpPr>
        <xdr:cNvPr id="7" name="TextBox 6"/>
        <xdr:cNvSpPr txBox="1"/>
      </xdr:nvSpPr>
      <xdr:spPr>
        <a:xfrm>
          <a:off x="4576763" y="1774030"/>
          <a:ext cx="2364580" cy="5619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2000"/>
            <a:t>Enahncement</a:t>
          </a:r>
          <a:r>
            <a:rPr lang="en-US" sz="2000" baseline="0"/>
            <a:t> </a:t>
          </a:r>
          <a:r>
            <a:rPr lang="en-US" sz="2000"/>
            <a:t>Layer</a:t>
          </a:r>
        </a:p>
      </xdr:txBody>
    </xdr:sp>
    <xdr:clientData/>
  </xdr:twoCellAnchor>
  <xdr:twoCellAnchor>
    <xdr:from>
      <xdr:col>9</xdr:col>
      <xdr:colOff>552450</xdr:colOff>
      <xdr:row>27</xdr:row>
      <xdr:rowOff>95250</xdr:rowOff>
    </xdr:from>
    <xdr:to>
      <xdr:col>12</xdr:col>
      <xdr:colOff>238126</xdr:colOff>
      <xdr:row>29</xdr:row>
      <xdr:rowOff>85725</xdr:rowOff>
    </xdr:to>
    <xdr:sp macro="" textlink="">
      <xdr:nvSpPr>
        <xdr:cNvPr id="8" name="TextBox 7"/>
        <xdr:cNvSpPr txBox="1"/>
      </xdr:nvSpPr>
      <xdr:spPr>
        <a:xfrm>
          <a:off x="6038850" y="5429250"/>
          <a:ext cx="1514476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800"/>
            <a:t>scaled picture</a:t>
          </a:r>
          <a:endParaRPr lang="en-US" sz="1800" baseline="0"/>
        </a:p>
      </xdr:txBody>
    </xdr:sp>
    <xdr:clientData/>
  </xdr:twoCellAnchor>
  <xdr:twoCellAnchor>
    <xdr:from>
      <xdr:col>7</xdr:col>
      <xdr:colOff>500065</xdr:colOff>
      <xdr:row>37</xdr:row>
      <xdr:rowOff>114300</xdr:rowOff>
    </xdr:from>
    <xdr:to>
      <xdr:col>11</xdr:col>
      <xdr:colOff>404814</xdr:colOff>
      <xdr:row>40</xdr:row>
      <xdr:rowOff>59532</xdr:rowOff>
    </xdr:to>
    <xdr:sp macro="" textlink="">
      <xdr:nvSpPr>
        <xdr:cNvPr id="9" name="TextBox 8"/>
        <xdr:cNvSpPr txBox="1"/>
      </xdr:nvSpPr>
      <xdr:spPr>
        <a:xfrm>
          <a:off x="4750596" y="7353300"/>
          <a:ext cx="2333624" cy="51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800"/>
            <a:t>padded Base Layer</a:t>
          </a:r>
        </a:p>
      </xdr:txBody>
    </xdr:sp>
    <xdr:clientData/>
  </xdr:twoCellAnchor>
  <xdr:twoCellAnchor>
    <xdr:from>
      <xdr:col>1</xdr:col>
      <xdr:colOff>608807</xdr:colOff>
      <xdr:row>4</xdr:row>
      <xdr:rowOff>19843</xdr:rowOff>
    </xdr:from>
    <xdr:to>
      <xdr:col>2</xdr:col>
      <xdr:colOff>795</xdr:colOff>
      <xdr:row>21</xdr:row>
      <xdr:rowOff>86518</xdr:rowOff>
    </xdr:to>
    <xdr:cxnSp macro="">
      <xdr:nvCxnSpPr>
        <xdr:cNvPr id="10" name="Straight Arrow Connector 9"/>
        <xdr:cNvCxnSpPr/>
      </xdr:nvCxnSpPr>
      <xdr:spPr>
        <a:xfrm rot="5400000">
          <a:off x="-623887" y="2624137"/>
          <a:ext cx="3686175" cy="1588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561976</xdr:colOff>
      <xdr:row>26</xdr:row>
      <xdr:rowOff>57149</xdr:rowOff>
    </xdr:from>
    <xdr:to>
      <xdr:col>8</xdr:col>
      <xdr:colOff>571499</xdr:colOff>
      <xdr:row>36</xdr:row>
      <xdr:rowOff>28575</xdr:rowOff>
    </xdr:to>
    <xdr:cxnSp macro="">
      <xdr:nvCxnSpPr>
        <xdr:cNvPr id="11" name="Straight Arrow Connector 10"/>
        <xdr:cNvCxnSpPr/>
      </xdr:nvCxnSpPr>
      <xdr:spPr>
        <a:xfrm rot="16200000" flipH="1">
          <a:off x="4505325" y="6134100"/>
          <a:ext cx="1876426" cy="9523"/>
        </a:xfrm>
        <a:prstGeom prst="straightConnector1">
          <a:avLst/>
        </a:prstGeom>
        <a:ln w="2540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581024</xdr:colOff>
      <xdr:row>6</xdr:row>
      <xdr:rowOff>171448</xdr:rowOff>
    </xdr:from>
    <xdr:to>
      <xdr:col>1</xdr:col>
      <xdr:colOff>361949</xdr:colOff>
      <xdr:row>16</xdr:row>
      <xdr:rowOff>133350</xdr:rowOff>
    </xdr:to>
    <xdr:sp macro="" textlink="">
      <xdr:nvSpPr>
        <xdr:cNvPr id="12" name="TextBox 11"/>
        <xdr:cNvSpPr txBox="1"/>
      </xdr:nvSpPr>
      <xdr:spPr>
        <a:xfrm rot="16200000">
          <a:off x="-347664" y="2243136"/>
          <a:ext cx="2247902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EL-Height=720</a:t>
          </a:r>
        </a:p>
      </xdr:txBody>
    </xdr:sp>
    <xdr:clientData/>
  </xdr:twoCellAnchor>
  <xdr:twoCellAnchor>
    <xdr:from>
      <xdr:col>2</xdr:col>
      <xdr:colOff>180975</xdr:colOff>
      <xdr:row>2</xdr:row>
      <xdr:rowOff>85725</xdr:rowOff>
    </xdr:from>
    <xdr:to>
      <xdr:col>16</xdr:col>
      <xdr:colOff>447675</xdr:colOff>
      <xdr:row>2</xdr:row>
      <xdr:rowOff>87313</xdr:rowOff>
    </xdr:to>
    <xdr:cxnSp macro="">
      <xdr:nvCxnSpPr>
        <xdr:cNvPr id="13" name="Straight Arrow Connector 12"/>
        <xdr:cNvCxnSpPr/>
      </xdr:nvCxnSpPr>
      <xdr:spPr>
        <a:xfrm>
          <a:off x="1400175" y="466725"/>
          <a:ext cx="8801100" cy="1588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485775</xdr:colOff>
      <xdr:row>0</xdr:row>
      <xdr:rowOff>171450</xdr:rowOff>
    </xdr:from>
    <xdr:to>
      <xdr:col>11</xdr:col>
      <xdr:colOff>200025</xdr:colOff>
      <xdr:row>2</xdr:row>
      <xdr:rowOff>104775</xdr:rowOff>
    </xdr:to>
    <xdr:sp macro="" textlink="">
      <xdr:nvSpPr>
        <xdr:cNvPr id="14" name="TextBox 13"/>
        <xdr:cNvSpPr txBox="1"/>
      </xdr:nvSpPr>
      <xdr:spPr>
        <a:xfrm>
          <a:off x="4752975" y="171450"/>
          <a:ext cx="21526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EL-Width=1280</a:t>
          </a:r>
        </a:p>
        <a:p>
          <a:endParaRPr lang="en-US" sz="1100"/>
        </a:p>
      </xdr:txBody>
    </xdr:sp>
    <xdr:clientData/>
  </xdr:twoCellAnchor>
  <xdr:twoCellAnchor>
    <xdr:from>
      <xdr:col>9</xdr:col>
      <xdr:colOff>61914</xdr:colOff>
      <xdr:row>26</xdr:row>
      <xdr:rowOff>119063</xdr:rowOff>
    </xdr:from>
    <xdr:to>
      <xdr:col>9</xdr:col>
      <xdr:colOff>528639</xdr:colOff>
      <xdr:row>35</xdr:row>
      <xdr:rowOff>142875</xdr:rowOff>
    </xdr:to>
    <xdr:sp macro="" textlink="">
      <xdr:nvSpPr>
        <xdr:cNvPr id="15" name="TextBox 14"/>
        <xdr:cNvSpPr txBox="1"/>
      </xdr:nvSpPr>
      <xdr:spPr>
        <a:xfrm rot="16200000">
          <a:off x="4912521" y="5898356"/>
          <a:ext cx="1738312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scaled-Height=405</a:t>
          </a:r>
        </a:p>
      </xdr:txBody>
    </xdr:sp>
    <xdr:clientData/>
  </xdr:twoCellAnchor>
  <xdr:twoCellAnchor>
    <xdr:from>
      <xdr:col>7</xdr:col>
      <xdr:colOff>1</xdr:colOff>
      <xdr:row>24</xdr:row>
      <xdr:rowOff>76203</xdr:rowOff>
    </xdr:from>
    <xdr:to>
      <xdr:col>12</xdr:col>
      <xdr:colOff>238126</xdr:colOff>
      <xdr:row>24</xdr:row>
      <xdr:rowOff>85725</xdr:rowOff>
    </xdr:to>
    <xdr:cxnSp macro="">
      <xdr:nvCxnSpPr>
        <xdr:cNvPr id="16" name="Straight Arrow Connector 15"/>
        <xdr:cNvCxnSpPr/>
      </xdr:nvCxnSpPr>
      <xdr:spPr>
        <a:xfrm rot="10800000">
          <a:off x="4267201" y="5029203"/>
          <a:ext cx="3286125" cy="9522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304802</xdr:colOff>
      <xdr:row>25</xdr:row>
      <xdr:rowOff>38102</xdr:rowOff>
    </xdr:from>
    <xdr:to>
      <xdr:col>6</xdr:col>
      <xdr:colOff>314325</xdr:colOff>
      <xdr:row>37</xdr:row>
      <xdr:rowOff>47626</xdr:rowOff>
    </xdr:to>
    <xdr:cxnSp macro="">
      <xdr:nvCxnSpPr>
        <xdr:cNvPr id="17" name="Straight Arrow Connector 16"/>
        <xdr:cNvCxnSpPr/>
      </xdr:nvCxnSpPr>
      <xdr:spPr>
        <a:xfrm rot="16200000" flipH="1">
          <a:off x="2819402" y="6324602"/>
          <a:ext cx="2295524" cy="9523"/>
        </a:xfrm>
        <a:prstGeom prst="straightConnector1">
          <a:avLst/>
        </a:prstGeom>
        <a:ln w="25400">
          <a:solidFill>
            <a:schemeClr val="tx2">
              <a:lumMod val="60000"/>
              <a:lumOff val="4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400049</xdr:colOff>
      <xdr:row>25</xdr:row>
      <xdr:rowOff>161924</xdr:rowOff>
    </xdr:from>
    <xdr:to>
      <xdr:col>6</xdr:col>
      <xdr:colOff>180974</xdr:colOff>
      <xdr:row>33</xdr:row>
      <xdr:rowOff>171449</xdr:rowOff>
    </xdr:to>
    <xdr:sp macro="" textlink="">
      <xdr:nvSpPr>
        <xdr:cNvPr id="18" name="TextBox 17"/>
        <xdr:cNvSpPr txBox="1"/>
      </xdr:nvSpPr>
      <xdr:spPr>
        <a:xfrm rot="16200000">
          <a:off x="2876549" y="5876924"/>
          <a:ext cx="15335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BL-Height=480</a:t>
          </a:r>
        </a:p>
      </xdr:txBody>
    </xdr:sp>
    <xdr:clientData/>
  </xdr:twoCellAnchor>
  <xdr:twoCellAnchor>
    <xdr:from>
      <xdr:col>8</xdr:col>
      <xdr:colOff>190500</xdr:colOff>
      <xdr:row>22</xdr:row>
      <xdr:rowOff>152399</xdr:rowOff>
    </xdr:from>
    <xdr:to>
      <xdr:col>10</xdr:col>
      <xdr:colOff>476250</xdr:colOff>
      <xdr:row>24</xdr:row>
      <xdr:rowOff>85724</xdr:rowOff>
    </xdr:to>
    <xdr:sp macro="" textlink="">
      <xdr:nvSpPr>
        <xdr:cNvPr id="19" name="TextBox 18"/>
        <xdr:cNvSpPr txBox="1"/>
      </xdr:nvSpPr>
      <xdr:spPr>
        <a:xfrm>
          <a:off x="5067300" y="4724399"/>
          <a:ext cx="1504950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/>
            <a:t>BL-Width=720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63"/>
  <sheetViews>
    <sheetView zoomScale="90" zoomScaleNormal="90" workbookViewId="0">
      <selection activeCell="J4" sqref="J4:J5"/>
    </sheetView>
  </sheetViews>
  <sheetFormatPr defaultRowHeight="15" x14ac:dyDescent="0.25"/>
  <cols>
    <col min="1" max="1" width="15" customWidth="1"/>
    <col min="2" max="2" width="12.140625" style="12" customWidth="1"/>
    <col min="3" max="3" width="15.7109375" customWidth="1"/>
    <col min="6" max="7" width="12.7109375" customWidth="1"/>
    <col min="8" max="10" width="18.7109375" customWidth="1"/>
    <col min="11" max="11" width="5.42578125" customWidth="1"/>
    <col min="12" max="12" width="3.85546875" customWidth="1"/>
    <col min="13" max="13" width="5.85546875" customWidth="1"/>
    <col min="14" max="14" width="51.85546875" customWidth="1"/>
    <col min="15" max="15" width="13" customWidth="1"/>
    <col min="16" max="16" width="13.7109375" customWidth="1"/>
    <col min="17" max="17" width="16.7109375" customWidth="1"/>
    <col min="18" max="18" width="14.7109375" customWidth="1"/>
    <col min="19" max="20" width="13.140625" customWidth="1"/>
    <col min="21" max="21" width="12.42578125" customWidth="1"/>
    <col min="22" max="22" width="11.42578125" customWidth="1"/>
  </cols>
  <sheetData>
    <row r="2" spans="2:14" ht="45" x14ac:dyDescent="0.25">
      <c r="H2" s="35" t="s">
        <v>35</v>
      </c>
      <c r="I2" s="35" t="s">
        <v>29</v>
      </c>
      <c r="J2" s="36" t="s">
        <v>12</v>
      </c>
      <c r="N2" s="30" t="s">
        <v>63</v>
      </c>
    </row>
    <row r="3" spans="2:14" ht="60" x14ac:dyDescent="0.25">
      <c r="B3" s="41" t="s">
        <v>26</v>
      </c>
      <c r="C3" s="44"/>
      <c r="D3" s="44"/>
      <c r="E3" s="44"/>
      <c r="F3" s="44"/>
      <c r="H3" s="37" t="s">
        <v>3</v>
      </c>
      <c r="I3" s="38" t="s">
        <v>37</v>
      </c>
      <c r="J3" s="35"/>
      <c r="N3" s="45" t="s">
        <v>62</v>
      </c>
    </row>
    <row r="4" spans="2:14" x14ac:dyDescent="0.25">
      <c r="B4" s="41" t="s">
        <v>25</v>
      </c>
      <c r="C4" s="44"/>
      <c r="D4" s="44"/>
      <c r="E4" s="44"/>
      <c r="F4" s="44"/>
      <c r="H4" s="86" t="s">
        <v>11</v>
      </c>
      <c r="I4" s="34" t="s">
        <v>7</v>
      </c>
      <c r="J4" s="85" t="s">
        <v>38</v>
      </c>
    </row>
    <row r="5" spans="2:14" x14ac:dyDescent="0.25">
      <c r="B5" s="41" t="s">
        <v>27</v>
      </c>
      <c r="C5" s="44"/>
      <c r="D5" s="44"/>
      <c r="E5" s="44"/>
      <c r="F5" s="44"/>
      <c r="H5" s="87"/>
      <c r="I5" s="34" t="s">
        <v>8</v>
      </c>
      <c r="J5" s="85"/>
    </row>
    <row r="6" spans="2:14" x14ac:dyDescent="0.25">
      <c r="B6" s="41" t="s">
        <v>28</v>
      </c>
      <c r="C6" s="44"/>
      <c r="D6" s="44"/>
      <c r="E6" s="44"/>
      <c r="F6" s="44"/>
      <c r="H6" s="36"/>
      <c r="I6" s="39"/>
      <c r="J6" s="35"/>
    </row>
    <row r="7" spans="2:14" x14ac:dyDescent="0.25">
      <c r="B7" s="41" t="s">
        <v>33</v>
      </c>
      <c r="C7" s="44"/>
      <c r="D7" s="44"/>
      <c r="E7" s="44"/>
      <c r="F7" s="44"/>
      <c r="H7" s="36"/>
      <c r="I7" s="39"/>
      <c r="J7" s="35"/>
    </row>
    <row r="8" spans="2:14" ht="30" x14ac:dyDescent="0.25">
      <c r="B8" s="41" t="s">
        <v>34</v>
      </c>
      <c r="C8" s="44"/>
      <c r="D8" s="44"/>
      <c r="E8" s="44"/>
      <c r="F8" s="44"/>
      <c r="H8" s="37" t="s">
        <v>9</v>
      </c>
      <c r="I8" s="27" t="s">
        <v>56</v>
      </c>
      <c r="J8" s="27" t="s">
        <v>40</v>
      </c>
    </row>
    <row r="9" spans="2:14" x14ac:dyDescent="0.25">
      <c r="H9" s="35"/>
      <c r="I9" s="35"/>
      <c r="J9" s="35"/>
    </row>
    <row r="10" spans="2:14" ht="18" x14ac:dyDescent="0.25">
      <c r="H10" s="37" t="s">
        <v>10</v>
      </c>
      <c r="I10" s="28" t="s">
        <v>57</v>
      </c>
      <c r="J10" s="28" t="s">
        <v>41</v>
      </c>
    </row>
    <row r="11" spans="2:14" x14ac:dyDescent="0.25">
      <c r="H11" s="35"/>
      <c r="I11" s="35"/>
      <c r="J11" s="35"/>
    </row>
    <row r="12" spans="2:14" x14ac:dyDescent="0.25">
      <c r="H12" s="37" t="s">
        <v>36</v>
      </c>
      <c r="I12" s="40" t="s">
        <v>60</v>
      </c>
      <c r="J12" s="29" t="s">
        <v>59</v>
      </c>
    </row>
    <row r="13" spans="2:14" x14ac:dyDescent="0.25">
      <c r="J13" s="12"/>
    </row>
    <row r="15" spans="2:14" ht="24" thickBot="1" x14ac:dyDescent="0.4">
      <c r="F15" s="91" t="s">
        <v>4</v>
      </c>
      <c r="G15" s="91"/>
      <c r="H15" s="91"/>
      <c r="I15" s="91"/>
      <c r="J15" s="91"/>
    </row>
    <row r="16" spans="2:14" ht="50.25" customHeight="1" x14ac:dyDescent="0.25">
      <c r="C16" s="92" t="s">
        <v>0</v>
      </c>
      <c r="D16" s="94" t="s">
        <v>3</v>
      </c>
      <c r="E16" s="95"/>
      <c r="F16" s="96" t="s">
        <v>1</v>
      </c>
      <c r="G16" s="97"/>
      <c r="H16" s="1" t="s">
        <v>13</v>
      </c>
      <c r="I16" s="1" t="s">
        <v>10</v>
      </c>
      <c r="J16" s="1" t="s">
        <v>2</v>
      </c>
    </row>
    <row r="17" spans="2:22" ht="21" thickBot="1" x14ac:dyDescent="0.4">
      <c r="C17" s="93"/>
      <c r="D17" s="5" t="s">
        <v>6</v>
      </c>
      <c r="E17" s="6" t="s">
        <v>5</v>
      </c>
      <c r="F17" s="14" t="s">
        <v>14</v>
      </c>
      <c r="G17" s="14" t="s">
        <v>15</v>
      </c>
      <c r="H17" s="19" t="s">
        <v>39</v>
      </c>
      <c r="I17" s="22" t="s">
        <v>58</v>
      </c>
      <c r="J17" s="25" t="s">
        <v>16</v>
      </c>
    </row>
    <row r="18" spans="2:22" ht="33" thickTop="1" thickBot="1" x14ac:dyDescent="0.35">
      <c r="B18" s="90" t="s">
        <v>50</v>
      </c>
      <c r="C18" s="2" t="s">
        <v>17</v>
      </c>
      <c r="D18" s="8">
        <v>1</v>
      </c>
      <c r="E18" s="8">
        <v>2</v>
      </c>
      <c r="F18" s="15">
        <v>0</v>
      </c>
      <c r="G18" s="16">
        <v>0</v>
      </c>
      <c r="H18" s="20">
        <f t="shared" ref="H18:H21" si="0">F18-(G18*E18/D18)</f>
        <v>0</v>
      </c>
      <c r="I18" s="23">
        <f>G18-(F18*D18/E18)</f>
        <v>0</v>
      </c>
      <c r="J18" s="26">
        <f>(G18*E18)-(F18*D18)</f>
        <v>0</v>
      </c>
    </row>
    <row r="19" spans="2:22" ht="33" thickTop="1" thickBot="1" x14ac:dyDescent="0.35">
      <c r="B19" s="90"/>
      <c r="C19" s="2" t="s">
        <v>18</v>
      </c>
      <c r="D19" s="7">
        <v>1</v>
      </c>
      <c r="E19" s="7">
        <v>2</v>
      </c>
      <c r="F19" s="17">
        <v>0</v>
      </c>
      <c r="G19" s="18">
        <v>-0.5</v>
      </c>
      <c r="H19" s="21">
        <f t="shared" si="0"/>
        <v>1</v>
      </c>
      <c r="I19" s="24">
        <f t="shared" ref="I19" si="1">G19-(F19*D19/E19)</f>
        <v>-0.5</v>
      </c>
      <c r="J19" s="26">
        <f t="shared" ref="J19:J37" si="2">(G19*E19)-(F19*D19)</f>
        <v>-1</v>
      </c>
    </row>
    <row r="20" spans="2:22" ht="33" thickTop="1" thickBot="1" x14ac:dyDescent="0.35">
      <c r="B20" s="90"/>
      <c r="C20" s="2" t="s">
        <v>19</v>
      </c>
      <c r="D20" s="8">
        <v>1</v>
      </c>
      <c r="E20" s="8">
        <v>2</v>
      </c>
      <c r="F20" s="15">
        <v>-0.5</v>
      </c>
      <c r="G20" s="16">
        <v>-0.25</v>
      </c>
      <c r="H20" s="20">
        <f t="shared" si="0"/>
        <v>0</v>
      </c>
      <c r="I20" s="23">
        <f>G20-(F20*D20/E20)</f>
        <v>0</v>
      </c>
      <c r="J20" s="26">
        <f t="shared" si="2"/>
        <v>0</v>
      </c>
    </row>
    <row r="21" spans="2:22" ht="33" thickTop="1" thickBot="1" x14ac:dyDescent="0.35">
      <c r="B21" s="90"/>
      <c r="C21" s="2" t="s">
        <v>20</v>
      </c>
      <c r="D21" s="7">
        <v>1</v>
      </c>
      <c r="E21" s="7">
        <v>2</v>
      </c>
      <c r="F21" s="17">
        <v>-0.5</v>
      </c>
      <c r="G21" s="18">
        <v>-0.75</v>
      </c>
      <c r="H21" s="21">
        <f t="shared" si="0"/>
        <v>1</v>
      </c>
      <c r="I21" s="24">
        <f t="shared" ref="I21" si="3">G21-(F21*D21/E21)</f>
        <v>-0.5</v>
      </c>
      <c r="J21" s="26">
        <f t="shared" si="2"/>
        <v>-1</v>
      </c>
    </row>
    <row r="22" spans="2:22" ht="33" thickTop="1" thickBot="1" x14ac:dyDescent="0.35">
      <c r="B22" s="90"/>
      <c r="C22" s="2" t="s">
        <v>42</v>
      </c>
      <c r="D22" s="8">
        <v>1</v>
      </c>
      <c r="E22" s="8">
        <v>4</v>
      </c>
      <c r="F22" s="15">
        <v>0</v>
      </c>
      <c r="G22" s="16">
        <v>0</v>
      </c>
      <c r="H22" s="20">
        <f t="shared" ref="H22:H25" si="4">F22-(G22*E22/D22)</f>
        <v>0</v>
      </c>
      <c r="I22" s="23">
        <f>G22-(F22*D22/E22)</f>
        <v>0</v>
      </c>
      <c r="J22" s="26">
        <f t="shared" si="2"/>
        <v>0</v>
      </c>
      <c r="V22" s="46"/>
    </row>
    <row r="23" spans="2:22" ht="33" thickTop="1" thickBot="1" x14ac:dyDescent="0.35">
      <c r="B23" s="90"/>
      <c r="C23" s="2" t="s">
        <v>43</v>
      </c>
      <c r="D23" s="7">
        <v>1</v>
      </c>
      <c r="E23" s="7">
        <v>4</v>
      </c>
      <c r="F23" s="17">
        <v>0</v>
      </c>
      <c r="G23" s="18">
        <v>-0.5</v>
      </c>
      <c r="H23" s="21">
        <f t="shared" si="4"/>
        <v>2</v>
      </c>
      <c r="I23" s="24">
        <f t="shared" ref="I23" si="5">G23-(F23*D23/E23)</f>
        <v>-0.5</v>
      </c>
      <c r="J23" s="26">
        <f t="shared" si="2"/>
        <v>-2</v>
      </c>
      <c r="V23" s="46"/>
    </row>
    <row r="24" spans="2:22" ht="33" thickTop="1" thickBot="1" x14ac:dyDescent="0.35">
      <c r="B24" s="90"/>
      <c r="C24" s="2" t="s">
        <v>44</v>
      </c>
      <c r="D24" s="8">
        <v>1</v>
      </c>
      <c r="E24" s="8">
        <v>4</v>
      </c>
      <c r="F24" s="15">
        <v>-0.5</v>
      </c>
      <c r="G24" s="16">
        <v>-0.25</v>
      </c>
      <c r="H24" s="20">
        <f t="shared" si="4"/>
        <v>0.5</v>
      </c>
      <c r="I24" s="23">
        <f>G24-(F24*D24/E24)</f>
        <v>-0.125</v>
      </c>
      <c r="J24" s="26">
        <f t="shared" si="2"/>
        <v>-0.5</v>
      </c>
      <c r="V24" s="46"/>
    </row>
    <row r="25" spans="2:22" ht="33" thickTop="1" thickBot="1" x14ac:dyDescent="0.35">
      <c r="B25" s="90"/>
      <c r="C25" s="2" t="s">
        <v>45</v>
      </c>
      <c r="D25" s="7">
        <v>1</v>
      </c>
      <c r="E25" s="7">
        <v>4</v>
      </c>
      <c r="F25" s="17">
        <v>-0.5</v>
      </c>
      <c r="G25" s="18">
        <v>-0.75</v>
      </c>
      <c r="H25" s="21">
        <f t="shared" si="4"/>
        <v>2.5</v>
      </c>
      <c r="I25" s="24">
        <f t="shared" ref="I25" si="6">G25-(F25*D25/E25)</f>
        <v>-0.625</v>
      </c>
      <c r="J25" s="26">
        <f t="shared" si="2"/>
        <v>-2.5</v>
      </c>
      <c r="V25" s="46"/>
    </row>
    <row r="26" spans="2:22" ht="33" thickTop="1" thickBot="1" x14ac:dyDescent="0.35">
      <c r="B26" s="90"/>
      <c r="C26" s="2" t="s">
        <v>46</v>
      </c>
      <c r="D26" s="8">
        <v>1</v>
      </c>
      <c r="E26" s="8">
        <v>3</v>
      </c>
      <c r="F26" s="15">
        <v>0</v>
      </c>
      <c r="G26" s="16">
        <v>0</v>
      </c>
      <c r="H26" s="20">
        <f t="shared" ref="H26:H37" si="7">F26-(G26*E26/D26)</f>
        <v>0</v>
      </c>
      <c r="I26" s="23">
        <f>G26-(F26*D26/E26)</f>
        <v>0</v>
      </c>
      <c r="J26" s="26">
        <f t="shared" si="2"/>
        <v>0</v>
      </c>
      <c r="V26" s="46"/>
    </row>
    <row r="27" spans="2:22" ht="33" thickTop="1" thickBot="1" x14ac:dyDescent="0.35">
      <c r="B27" s="90"/>
      <c r="C27" s="2" t="s">
        <v>47</v>
      </c>
      <c r="D27" s="7">
        <v>1</v>
      </c>
      <c r="E27" s="7">
        <v>3</v>
      </c>
      <c r="F27" s="17">
        <v>0</v>
      </c>
      <c r="G27" s="18">
        <v>-0.5</v>
      </c>
      <c r="H27" s="21">
        <f t="shared" si="7"/>
        <v>1.5</v>
      </c>
      <c r="I27" s="24">
        <f t="shared" ref="I27" si="8">G27-(F27*D27/E27)</f>
        <v>-0.5</v>
      </c>
      <c r="J27" s="26">
        <f t="shared" si="2"/>
        <v>-1.5</v>
      </c>
      <c r="V27" s="46"/>
    </row>
    <row r="28" spans="2:22" ht="33" thickTop="1" thickBot="1" x14ac:dyDescent="0.35">
      <c r="B28" s="90"/>
      <c r="C28" s="2" t="s">
        <v>48</v>
      </c>
      <c r="D28" s="8">
        <v>1</v>
      </c>
      <c r="E28" s="8">
        <v>3</v>
      </c>
      <c r="F28" s="15">
        <v>-0.5</v>
      </c>
      <c r="G28" s="16">
        <v>-0.25</v>
      </c>
      <c r="H28" s="20">
        <f t="shared" si="7"/>
        <v>0.25</v>
      </c>
      <c r="I28" s="23">
        <f>G28-(F28*D28/E28)</f>
        <v>-8.3333333333333343E-2</v>
      </c>
      <c r="J28" s="26">
        <f t="shared" si="2"/>
        <v>-0.25</v>
      </c>
      <c r="V28" s="46"/>
    </row>
    <row r="29" spans="2:22" ht="33" thickTop="1" thickBot="1" x14ac:dyDescent="0.35">
      <c r="B29" s="90"/>
      <c r="C29" s="2" t="s">
        <v>49</v>
      </c>
      <c r="D29" s="7">
        <v>1</v>
      </c>
      <c r="E29" s="7">
        <v>3</v>
      </c>
      <c r="F29" s="17">
        <v>-0.5</v>
      </c>
      <c r="G29" s="18">
        <v>-0.75</v>
      </c>
      <c r="H29" s="21">
        <f t="shared" si="7"/>
        <v>1.75</v>
      </c>
      <c r="I29" s="24">
        <f t="shared" ref="I29" si="9">G29-(F29*D29/E29)</f>
        <v>-0.58333333333333337</v>
      </c>
      <c r="J29" s="26">
        <f t="shared" si="2"/>
        <v>-1.75</v>
      </c>
      <c r="V29" s="46"/>
    </row>
    <row r="30" spans="2:22" ht="20.25" thickTop="1" thickBot="1" x14ac:dyDescent="0.35">
      <c r="B30" s="89" t="s">
        <v>51</v>
      </c>
      <c r="C30" s="2" t="s">
        <v>21</v>
      </c>
      <c r="D30" s="8">
        <v>2</v>
      </c>
      <c r="E30" s="8">
        <v>3</v>
      </c>
      <c r="F30" s="15">
        <v>0</v>
      </c>
      <c r="G30" s="16">
        <v>0</v>
      </c>
      <c r="H30" s="20">
        <f t="shared" si="7"/>
        <v>0</v>
      </c>
      <c r="I30" s="23">
        <f>G30-(F30*D30/E30)</f>
        <v>0</v>
      </c>
      <c r="J30" s="26">
        <f t="shared" si="2"/>
        <v>0</v>
      </c>
      <c r="V30" s="46"/>
    </row>
    <row r="31" spans="2:22" ht="20.25" thickTop="1" thickBot="1" x14ac:dyDescent="0.35">
      <c r="B31" s="89"/>
      <c r="C31" s="2" t="s">
        <v>22</v>
      </c>
      <c r="D31" s="7">
        <v>2</v>
      </c>
      <c r="E31" s="7">
        <v>3</v>
      </c>
      <c r="F31" s="17">
        <v>-0.5</v>
      </c>
      <c r="G31" s="18">
        <v>-0.5</v>
      </c>
      <c r="H31" s="21">
        <f t="shared" si="7"/>
        <v>0.25</v>
      </c>
      <c r="I31" s="24">
        <f t="shared" ref="I31:I37" si="10">G31-(F31*D31/E31)</f>
        <v>-0.16666666666666669</v>
      </c>
      <c r="J31" s="26">
        <f t="shared" si="2"/>
        <v>-0.5</v>
      </c>
      <c r="V31" s="46"/>
    </row>
    <row r="32" spans="2:22" ht="19.5" thickBot="1" x14ac:dyDescent="0.35">
      <c r="B32" s="89"/>
      <c r="C32" s="3" t="s">
        <v>23</v>
      </c>
      <c r="D32" s="9">
        <v>3</v>
      </c>
      <c r="E32" s="9">
        <v>4</v>
      </c>
      <c r="F32" s="15">
        <v>0</v>
      </c>
      <c r="G32" s="16">
        <v>0</v>
      </c>
      <c r="H32" s="20">
        <f t="shared" si="7"/>
        <v>0</v>
      </c>
      <c r="I32" s="23">
        <f t="shared" ref="I32:I33" si="11">G32-(F32*D32/E32)</f>
        <v>0</v>
      </c>
      <c r="J32" s="26">
        <f t="shared" si="2"/>
        <v>0</v>
      </c>
      <c r="V32" s="46"/>
    </row>
    <row r="33" spans="2:22" ht="19.5" thickBot="1" x14ac:dyDescent="0.35">
      <c r="B33" s="89"/>
      <c r="C33" s="3" t="s">
        <v>24</v>
      </c>
      <c r="D33" s="7">
        <v>3</v>
      </c>
      <c r="E33" s="7">
        <v>4</v>
      </c>
      <c r="F33" s="17">
        <v>-0.5</v>
      </c>
      <c r="G33" s="18">
        <v>-0.5</v>
      </c>
      <c r="H33" s="21">
        <f t="shared" si="7"/>
        <v>0.16666666666666663</v>
      </c>
      <c r="I33" s="24">
        <f t="shared" si="11"/>
        <v>-0.125</v>
      </c>
      <c r="J33" s="26">
        <f t="shared" si="2"/>
        <v>-0.5</v>
      </c>
      <c r="V33" s="46"/>
    </row>
    <row r="34" spans="2:22" ht="32.25" thickBot="1" x14ac:dyDescent="0.35">
      <c r="B34" s="88" t="s">
        <v>30</v>
      </c>
      <c r="C34" s="3" t="s">
        <v>31</v>
      </c>
      <c r="D34" s="9">
        <v>2</v>
      </c>
      <c r="E34" s="9">
        <v>3</v>
      </c>
      <c r="F34" s="15">
        <v>100</v>
      </c>
      <c r="G34" s="16">
        <v>0</v>
      </c>
      <c r="H34" s="20">
        <f t="shared" si="7"/>
        <v>100</v>
      </c>
      <c r="I34" s="23">
        <f t="shared" si="10"/>
        <v>-66.666666666666671</v>
      </c>
      <c r="J34" s="26">
        <f t="shared" si="2"/>
        <v>-200</v>
      </c>
      <c r="V34" s="46"/>
    </row>
    <row r="35" spans="2:22" ht="32.25" thickBot="1" x14ac:dyDescent="0.35">
      <c r="B35" s="88"/>
      <c r="C35" s="3" t="s">
        <v>32</v>
      </c>
      <c r="D35" s="7">
        <v>9</v>
      </c>
      <c r="E35" s="7">
        <v>16</v>
      </c>
      <c r="F35" s="17">
        <v>0</v>
      </c>
      <c r="G35" s="18">
        <v>38</v>
      </c>
      <c r="H35" s="21">
        <f t="shared" ref="H35:H36" si="12">F35-(G35*E35/D35)</f>
        <v>-67.555555555555557</v>
      </c>
      <c r="I35" s="24">
        <f t="shared" ref="I35:I36" si="13">G35-(F35*D35/E35)</f>
        <v>38</v>
      </c>
      <c r="J35" s="26">
        <f t="shared" ref="J35:J36" si="14">(G35*E35)-(F35*D35)</f>
        <v>608</v>
      </c>
      <c r="V35" s="46"/>
    </row>
    <row r="36" spans="2:22" ht="32.25" thickBot="1" x14ac:dyDescent="0.35">
      <c r="B36" s="88"/>
      <c r="C36" s="3" t="s">
        <v>64</v>
      </c>
      <c r="D36" s="8">
        <v>5</v>
      </c>
      <c r="E36" s="8">
        <v>6</v>
      </c>
      <c r="F36" s="47">
        <v>109.5</v>
      </c>
      <c r="G36" s="48">
        <v>-0.5</v>
      </c>
      <c r="H36" s="49">
        <f t="shared" si="12"/>
        <v>110.1</v>
      </c>
      <c r="I36" s="50">
        <f t="shared" si="13"/>
        <v>-91.75</v>
      </c>
      <c r="J36" s="26">
        <f t="shared" si="14"/>
        <v>-550.5</v>
      </c>
      <c r="V36" s="46"/>
    </row>
    <row r="37" spans="2:22" ht="32.25" thickBot="1" x14ac:dyDescent="0.35">
      <c r="B37" s="88"/>
      <c r="C37" s="3" t="s">
        <v>65</v>
      </c>
      <c r="D37" s="7">
        <v>5</v>
      </c>
      <c r="E37" s="7">
        <v>8</v>
      </c>
      <c r="F37" s="17">
        <v>0</v>
      </c>
      <c r="G37" s="18">
        <v>76</v>
      </c>
      <c r="H37" s="21">
        <f t="shared" si="7"/>
        <v>-121.6</v>
      </c>
      <c r="I37" s="24">
        <f t="shared" si="10"/>
        <v>76</v>
      </c>
      <c r="J37" s="26">
        <f t="shared" si="2"/>
        <v>608</v>
      </c>
      <c r="V37" s="46"/>
    </row>
    <row r="38" spans="2:22" ht="94.5" x14ac:dyDescent="0.25">
      <c r="C38" s="31" t="s">
        <v>52</v>
      </c>
      <c r="D38" s="32">
        <v>1</v>
      </c>
      <c r="E38" s="32">
        <v>1</v>
      </c>
      <c r="F38" s="51">
        <v>0.5</v>
      </c>
      <c r="G38" s="51">
        <v>0.25</v>
      </c>
      <c r="H38" s="51">
        <v>5.5555555555555558E-3</v>
      </c>
      <c r="I38" s="51">
        <v>2.0833333333333332E-2</v>
      </c>
      <c r="J38" s="52">
        <v>0.25</v>
      </c>
    </row>
    <row r="39" spans="2:22" s="33" customFormat="1" x14ac:dyDescent="0.25">
      <c r="B39" s="13"/>
      <c r="D39" s="42"/>
      <c r="E39" s="42"/>
      <c r="F39" s="43"/>
      <c r="G39" s="43"/>
      <c r="H39" s="43"/>
      <c r="I39" s="43"/>
      <c r="J39" s="43"/>
    </row>
    <row r="40" spans="2:22" x14ac:dyDescent="0.25">
      <c r="D40" s="10"/>
      <c r="E40" s="10"/>
      <c r="F40" s="11"/>
      <c r="G40" s="11"/>
      <c r="H40" s="11"/>
      <c r="I40" s="11"/>
      <c r="J40" s="11"/>
    </row>
    <row r="41" spans="2:22" x14ac:dyDescent="0.25">
      <c r="D41" s="10"/>
      <c r="E41" s="10"/>
      <c r="F41" s="11"/>
      <c r="G41" s="11"/>
      <c r="H41" s="11"/>
      <c r="I41" s="11"/>
      <c r="J41" s="11"/>
    </row>
    <row r="42" spans="2:22" x14ac:dyDescent="0.25">
      <c r="D42" s="10"/>
      <c r="E42" s="10"/>
      <c r="F42" s="11"/>
      <c r="G42" s="11"/>
      <c r="H42" s="11"/>
      <c r="I42" s="11"/>
      <c r="J42" s="11"/>
    </row>
    <row r="43" spans="2:22" x14ac:dyDescent="0.25">
      <c r="D43" s="10"/>
      <c r="E43" s="10"/>
      <c r="F43" s="11"/>
      <c r="G43" s="11"/>
      <c r="H43" s="11"/>
      <c r="I43" s="11"/>
      <c r="J43" s="11"/>
    </row>
    <row r="44" spans="2:22" x14ac:dyDescent="0.25">
      <c r="D44" s="10"/>
      <c r="E44" s="10"/>
      <c r="F44" s="11"/>
      <c r="G44" s="11"/>
      <c r="H44" s="11"/>
      <c r="I44" s="11"/>
      <c r="J44" s="11"/>
    </row>
    <row r="45" spans="2:22" x14ac:dyDescent="0.25">
      <c r="D45" s="10"/>
      <c r="E45" s="10"/>
      <c r="F45" s="11"/>
      <c r="G45" s="11"/>
      <c r="H45" s="11"/>
      <c r="I45" s="11"/>
      <c r="J45" s="11"/>
    </row>
    <row r="46" spans="2:22" x14ac:dyDescent="0.25">
      <c r="D46" s="10"/>
      <c r="E46" s="10"/>
      <c r="F46" s="11"/>
      <c r="G46" s="11"/>
      <c r="H46" s="11"/>
      <c r="I46" s="11"/>
      <c r="J46" s="11"/>
    </row>
    <row r="47" spans="2:22" x14ac:dyDescent="0.25">
      <c r="D47" s="10"/>
      <c r="E47" s="10"/>
      <c r="F47" s="11"/>
      <c r="G47" s="11"/>
      <c r="H47" s="11"/>
      <c r="I47" s="11"/>
      <c r="J47" s="11"/>
    </row>
    <row r="48" spans="2:22" x14ac:dyDescent="0.25">
      <c r="D48" s="10"/>
      <c r="E48" s="10"/>
      <c r="F48" s="11"/>
      <c r="G48" s="11"/>
      <c r="H48" s="11"/>
      <c r="I48" s="11"/>
      <c r="J48" s="11"/>
    </row>
    <row r="49" spans="4:10" x14ac:dyDescent="0.25">
      <c r="D49" s="10"/>
      <c r="E49" s="10"/>
      <c r="F49" s="11"/>
      <c r="G49" s="11"/>
      <c r="H49" s="11"/>
      <c r="I49" s="11"/>
      <c r="J49" s="11"/>
    </row>
    <row r="50" spans="4:10" x14ac:dyDescent="0.25">
      <c r="D50" s="10"/>
      <c r="E50" s="10"/>
      <c r="F50" s="11"/>
      <c r="G50" s="11"/>
      <c r="H50" s="11"/>
      <c r="I50" s="11"/>
      <c r="J50" s="11"/>
    </row>
    <row r="51" spans="4:10" x14ac:dyDescent="0.25">
      <c r="D51" s="10"/>
      <c r="E51" s="10"/>
      <c r="F51" s="11"/>
      <c r="G51" s="11"/>
      <c r="H51" s="11"/>
      <c r="I51" s="11"/>
      <c r="J51" s="11"/>
    </row>
    <row r="52" spans="4:10" x14ac:dyDescent="0.25">
      <c r="D52" s="10"/>
      <c r="E52" s="10"/>
      <c r="F52" s="11"/>
      <c r="G52" s="11"/>
      <c r="H52" s="11"/>
      <c r="I52" s="11"/>
      <c r="J52" s="11"/>
    </row>
    <row r="53" spans="4:10" x14ac:dyDescent="0.25">
      <c r="D53" s="10"/>
      <c r="E53" s="10"/>
      <c r="F53" s="11"/>
      <c r="G53" s="11"/>
      <c r="H53" s="11"/>
      <c r="I53" s="11"/>
      <c r="J53" s="11"/>
    </row>
    <row r="54" spans="4:10" x14ac:dyDescent="0.25">
      <c r="D54" s="10"/>
      <c r="E54" s="10"/>
      <c r="F54" s="11"/>
      <c r="G54" s="11"/>
      <c r="H54" s="11"/>
      <c r="I54" s="11"/>
      <c r="J54" s="11"/>
    </row>
    <row r="55" spans="4:10" x14ac:dyDescent="0.25">
      <c r="D55" s="10"/>
      <c r="E55" s="10"/>
      <c r="F55" s="11"/>
      <c r="G55" s="11"/>
      <c r="H55" s="11"/>
      <c r="I55" s="11"/>
      <c r="J55" s="11"/>
    </row>
    <row r="56" spans="4:10" x14ac:dyDescent="0.25">
      <c r="F56" s="4"/>
      <c r="G56" s="4"/>
      <c r="H56" s="4"/>
      <c r="I56" s="4"/>
      <c r="J56" s="4"/>
    </row>
    <row r="57" spans="4:10" x14ac:dyDescent="0.25">
      <c r="F57" s="4"/>
      <c r="G57" s="4"/>
      <c r="H57" s="4"/>
      <c r="I57" s="4"/>
      <c r="J57" s="4"/>
    </row>
    <row r="58" spans="4:10" x14ac:dyDescent="0.25">
      <c r="F58" s="4"/>
      <c r="G58" s="4"/>
      <c r="H58" s="4"/>
      <c r="I58" s="4"/>
      <c r="J58" s="4"/>
    </row>
    <row r="59" spans="4:10" x14ac:dyDescent="0.25">
      <c r="F59" s="4"/>
      <c r="G59" s="4"/>
      <c r="H59" s="4"/>
      <c r="I59" s="4"/>
      <c r="J59" s="4"/>
    </row>
    <row r="60" spans="4:10" x14ac:dyDescent="0.25">
      <c r="F60" s="4"/>
      <c r="G60" s="4"/>
      <c r="H60" s="4"/>
      <c r="I60" s="4"/>
      <c r="J60" s="4"/>
    </row>
    <row r="61" spans="4:10" x14ac:dyDescent="0.25">
      <c r="F61" s="4"/>
      <c r="G61" s="4"/>
      <c r="H61" s="4"/>
      <c r="I61" s="4"/>
      <c r="J61" s="4"/>
    </row>
    <row r="62" spans="4:10" x14ac:dyDescent="0.25">
      <c r="F62" s="4"/>
      <c r="G62" s="4"/>
      <c r="H62" s="4"/>
      <c r="I62" s="4"/>
      <c r="J62" s="4"/>
    </row>
    <row r="63" spans="4:10" x14ac:dyDescent="0.25">
      <c r="F63" s="4"/>
      <c r="G63" s="4"/>
      <c r="H63" s="4"/>
      <c r="I63" s="4"/>
      <c r="J63" s="4"/>
    </row>
  </sheetData>
  <mergeCells count="9">
    <mergeCell ref="J4:J5"/>
    <mergeCell ref="H4:H5"/>
    <mergeCell ref="B34:B37"/>
    <mergeCell ref="B30:B33"/>
    <mergeCell ref="B18:B29"/>
    <mergeCell ref="F15:J15"/>
    <mergeCell ref="C16:C17"/>
    <mergeCell ref="D16:E16"/>
    <mergeCell ref="F16:G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7:U16"/>
  <sheetViews>
    <sheetView zoomScale="70" zoomScaleNormal="70" workbookViewId="0">
      <selection activeCell="U13" sqref="U13"/>
    </sheetView>
  </sheetViews>
  <sheetFormatPr defaultRowHeight="15" x14ac:dyDescent="0.25"/>
  <cols>
    <col min="20" max="20" width="13.42578125" customWidth="1"/>
    <col min="21" max="21" width="13.28515625" customWidth="1"/>
  </cols>
  <sheetData>
    <row r="7" spans="20:21" ht="30" x14ac:dyDescent="0.25">
      <c r="T7" s="13" t="s">
        <v>53</v>
      </c>
      <c r="U7" s="13" t="s">
        <v>54</v>
      </c>
    </row>
    <row r="8" spans="20:21" ht="30" x14ac:dyDescent="0.25">
      <c r="T8" s="13" t="s">
        <v>55</v>
      </c>
      <c r="U8" s="13">
        <v>100</v>
      </c>
    </row>
    <row r="9" spans="20:21" x14ac:dyDescent="0.25">
      <c r="T9" s="13" t="s">
        <v>106</v>
      </c>
      <c r="U9" s="13" t="s">
        <v>114</v>
      </c>
    </row>
    <row r="10" spans="20:21" x14ac:dyDescent="0.25">
      <c r="T10" s="33"/>
      <c r="U10" s="33"/>
    </row>
    <row r="11" spans="20:21" x14ac:dyDescent="0.25">
      <c r="T11" s="33"/>
      <c r="U11" s="33"/>
    </row>
    <row r="12" spans="20:21" x14ac:dyDescent="0.25">
      <c r="T12" s="33"/>
      <c r="U12" s="33"/>
    </row>
    <row r="13" spans="20:21" x14ac:dyDescent="0.25">
      <c r="T13" s="33"/>
      <c r="U13" s="33"/>
    </row>
    <row r="14" spans="20:21" x14ac:dyDescent="0.25">
      <c r="T14" s="33"/>
      <c r="U14" s="33"/>
    </row>
    <row r="15" spans="20:21" x14ac:dyDescent="0.25">
      <c r="T15" s="33"/>
      <c r="U15" s="33"/>
    </row>
    <row r="16" spans="20:21" x14ac:dyDescent="0.25">
      <c r="T16" s="33"/>
      <c r="U16" s="3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7:U16"/>
  <sheetViews>
    <sheetView topLeftCell="A2" zoomScale="70" zoomScaleNormal="70" workbookViewId="0">
      <selection activeCell="U25" sqref="U25"/>
    </sheetView>
  </sheetViews>
  <sheetFormatPr defaultRowHeight="15" x14ac:dyDescent="0.25"/>
  <cols>
    <col min="20" max="20" width="13.42578125" customWidth="1"/>
    <col min="21" max="21" width="16.85546875" customWidth="1"/>
  </cols>
  <sheetData>
    <row r="7" spans="20:21" x14ac:dyDescent="0.25">
      <c r="T7" s="13" t="s">
        <v>53</v>
      </c>
      <c r="U7" s="13" t="s">
        <v>54</v>
      </c>
    </row>
    <row r="8" spans="20:21" ht="30" x14ac:dyDescent="0.25">
      <c r="T8" s="13" t="s">
        <v>61</v>
      </c>
      <c r="U8" s="13">
        <v>38</v>
      </c>
    </row>
    <row r="9" spans="20:21" x14ac:dyDescent="0.25">
      <c r="T9" s="13" t="s">
        <v>106</v>
      </c>
      <c r="U9" s="13" t="s">
        <v>115</v>
      </c>
    </row>
    <row r="10" spans="20:21" x14ac:dyDescent="0.25">
      <c r="T10" s="33"/>
      <c r="U10" s="33"/>
    </row>
    <row r="11" spans="20:21" x14ac:dyDescent="0.25">
      <c r="T11" s="33"/>
      <c r="U11" s="33"/>
    </row>
    <row r="12" spans="20:21" x14ac:dyDescent="0.25">
      <c r="T12" s="33"/>
      <c r="U12" s="33"/>
    </row>
    <row r="13" spans="20:21" x14ac:dyDescent="0.25">
      <c r="T13" s="33"/>
      <c r="U13" s="33"/>
    </row>
    <row r="14" spans="20:21" x14ac:dyDescent="0.25">
      <c r="T14" s="33"/>
      <c r="U14" s="33"/>
    </row>
    <row r="15" spans="20:21" x14ac:dyDescent="0.25">
      <c r="T15" s="33"/>
      <c r="U15" s="33"/>
    </row>
    <row r="16" spans="20:21" x14ac:dyDescent="0.25">
      <c r="T16" s="33"/>
      <c r="U16" s="3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D10" workbookViewId="0">
      <selection activeCell="F35" sqref="F35"/>
    </sheetView>
  </sheetViews>
  <sheetFormatPr defaultRowHeight="15" x14ac:dyDescent="0.25"/>
  <cols>
    <col min="1" max="1" width="14.85546875" bestFit="1" customWidth="1"/>
    <col min="2" max="2" width="19.5703125" customWidth="1"/>
    <col min="3" max="3" width="12.28515625" bestFit="1" customWidth="1"/>
    <col min="4" max="4" width="9.42578125" bestFit="1" customWidth="1"/>
    <col min="5" max="13" width="9.28515625" bestFit="1" customWidth="1"/>
    <col min="14" max="14" width="11" bestFit="1" customWidth="1"/>
    <col min="15" max="15" width="9.28515625" bestFit="1" customWidth="1"/>
    <col min="16" max="16" width="10.28515625" bestFit="1" customWidth="1"/>
    <col min="17" max="17" width="9.28515625" bestFit="1" customWidth="1"/>
    <col min="18" max="18" width="11" bestFit="1" customWidth="1"/>
    <col min="19" max="19" width="9.28515625" bestFit="1" customWidth="1"/>
    <col min="20" max="20" width="10.28515625" bestFit="1" customWidth="1"/>
    <col min="21" max="21" width="9.28515625" bestFit="1" customWidth="1"/>
    <col min="22" max="22" width="11" bestFit="1" customWidth="1"/>
    <col min="23" max="23" width="9.28515625" bestFit="1" customWidth="1"/>
    <col min="24" max="24" width="10.28515625" bestFit="1" customWidth="1"/>
  </cols>
  <sheetData>
    <row r="1" spans="1:24" x14ac:dyDescent="0.25">
      <c r="A1" s="53"/>
      <c r="B1" s="53"/>
      <c r="C1" s="99" t="s">
        <v>72</v>
      </c>
      <c r="D1" s="99"/>
      <c r="E1" s="100" t="s">
        <v>67</v>
      </c>
      <c r="F1" s="100"/>
      <c r="G1" s="100" t="s">
        <v>71</v>
      </c>
      <c r="H1" s="100"/>
      <c r="I1" s="101" t="s">
        <v>73</v>
      </c>
      <c r="J1" s="101"/>
      <c r="K1" s="101" t="s">
        <v>74</v>
      </c>
      <c r="L1" s="101"/>
      <c r="M1" s="98" t="s">
        <v>75</v>
      </c>
      <c r="N1" s="98"/>
      <c r="O1" s="98"/>
      <c r="P1" s="98"/>
      <c r="Q1" s="98" t="s">
        <v>76</v>
      </c>
      <c r="R1" s="98"/>
      <c r="S1" s="98"/>
      <c r="T1" s="98"/>
      <c r="U1" s="98" t="s">
        <v>77</v>
      </c>
      <c r="V1" s="98"/>
      <c r="W1" s="98"/>
      <c r="X1" s="98"/>
    </row>
    <row r="2" spans="1:24" ht="61.5" thickBot="1" x14ac:dyDescent="0.3">
      <c r="A2" s="54"/>
      <c r="B2" s="54"/>
      <c r="C2" s="55" t="s">
        <v>78</v>
      </c>
      <c r="D2" s="55" t="s">
        <v>79</v>
      </c>
      <c r="E2" s="56" t="s">
        <v>66</v>
      </c>
      <c r="F2" s="56" t="s">
        <v>68</v>
      </c>
      <c r="G2" s="56" t="s">
        <v>69</v>
      </c>
      <c r="H2" s="56" t="s">
        <v>70</v>
      </c>
      <c r="I2" s="57" t="s">
        <v>80</v>
      </c>
      <c r="J2" s="57" t="s">
        <v>81</v>
      </c>
      <c r="K2" s="57" t="s">
        <v>80</v>
      </c>
      <c r="L2" s="57" t="s">
        <v>81</v>
      </c>
      <c r="M2" s="58" t="s">
        <v>82</v>
      </c>
      <c r="N2" s="58" t="s">
        <v>83</v>
      </c>
      <c r="O2" s="58" t="s">
        <v>84</v>
      </c>
      <c r="P2" s="58" t="s">
        <v>85</v>
      </c>
      <c r="Q2" s="58" t="s">
        <v>82</v>
      </c>
      <c r="R2" s="58" t="s">
        <v>83</v>
      </c>
      <c r="S2" s="58" t="s">
        <v>84</v>
      </c>
      <c r="T2" s="58" t="s">
        <v>85</v>
      </c>
      <c r="U2" s="58" t="s">
        <v>82</v>
      </c>
      <c r="V2" s="58" t="s">
        <v>83</v>
      </c>
      <c r="W2" s="58" t="s">
        <v>84</v>
      </c>
      <c r="X2" s="58" t="s">
        <v>85</v>
      </c>
    </row>
    <row r="3" spans="1:24" ht="15.75" thickBot="1" x14ac:dyDescent="0.3">
      <c r="A3" s="59"/>
      <c r="B3" s="59" t="s">
        <v>108</v>
      </c>
      <c r="C3" s="60">
        <v>3</v>
      </c>
      <c r="D3" s="61">
        <v>3</v>
      </c>
      <c r="E3" s="61">
        <v>2</v>
      </c>
      <c r="F3" s="62">
        <v>9</v>
      </c>
      <c r="G3" s="61">
        <v>5</v>
      </c>
      <c r="H3" s="62">
        <v>5</v>
      </c>
      <c r="I3" s="61">
        <v>3</v>
      </c>
      <c r="J3" s="62">
        <v>3</v>
      </c>
      <c r="K3" s="61">
        <v>2</v>
      </c>
      <c r="L3" s="62">
        <v>2</v>
      </c>
      <c r="M3" s="62">
        <v>1</v>
      </c>
      <c r="N3" s="62">
        <v>1</v>
      </c>
      <c r="O3" s="62">
        <v>1</v>
      </c>
      <c r="P3" s="62">
        <v>1</v>
      </c>
      <c r="Q3" s="62">
        <v>1</v>
      </c>
      <c r="R3" s="62">
        <v>1</v>
      </c>
      <c r="S3" s="62">
        <v>1</v>
      </c>
      <c r="T3" s="62">
        <v>1</v>
      </c>
      <c r="U3" s="62">
        <v>1</v>
      </c>
      <c r="V3" s="62">
        <v>1</v>
      </c>
      <c r="W3" s="62">
        <v>1</v>
      </c>
      <c r="X3" s="62">
        <v>1</v>
      </c>
    </row>
    <row r="4" spans="1:24" ht="15.75" thickBot="1" x14ac:dyDescent="0.3">
      <c r="A4" s="59"/>
      <c r="B4" s="59" t="s">
        <v>109</v>
      </c>
      <c r="C4" s="63">
        <v>4</v>
      </c>
      <c r="D4" s="64">
        <v>4</v>
      </c>
      <c r="E4" s="64">
        <v>3</v>
      </c>
      <c r="F4" s="65">
        <v>16</v>
      </c>
      <c r="G4" s="64">
        <v>6</v>
      </c>
      <c r="H4" s="65">
        <v>8</v>
      </c>
      <c r="I4" s="64">
        <v>4</v>
      </c>
      <c r="J4" s="65">
        <v>4</v>
      </c>
      <c r="K4" s="64">
        <v>3</v>
      </c>
      <c r="L4" s="65">
        <v>3</v>
      </c>
      <c r="M4" s="65">
        <v>3</v>
      </c>
      <c r="N4" s="65">
        <v>3</v>
      </c>
      <c r="O4" s="65">
        <v>3</v>
      </c>
      <c r="P4" s="65">
        <v>3</v>
      </c>
      <c r="Q4" s="65">
        <v>4</v>
      </c>
      <c r="R4" s="65">
        <v>4</v>
      </c>
      <c r="S4" s="65">
        <v>4</v>
      </c>
      <c r="T4" s="65">
        <v>4</v>
      </c>
      <c r="U4" s="65">
        <v>2</v>
      </c>
      <c r="V4" s="65">
        <v>2</v>
      </c>
      <c r="W4" s="65">
        <v>2</v>
      </c>
      <c r="X4" s="65">
        <v>2</v>
      </c>
    </row>
    <row r="5" spans="1:24" ht="15.75" thickBot="1" x14ac:dyDescent="0.3">
      <c r="A5" s="59"/>
      <c r="B5" s="59" t="s">
        <v>14</v>
      </c>
      <c r="C5" s="63">
        <v>-256.5</v>
      </c>
      <c r="D5" s="64">
        <v>-256</v>
      </c>
      <c r="E5" s="64">
        <v>100</v>
      </c>
      <c r="F5" s="65">
        <v>0</v>
      </c>
      <c r="G5" s="64">
        <v>109.5</v>
      </c>
      <c r="H5" s="65">
        <v>0</v>
      </c>
      <c r="I5" s="64">
        <v>0</v>
      </c>
      <c r="J5" s="65">
        <v>-0.5</v>
      </c>
      <c r="K5" s="64">
        <v>0</v>
      </c>
      <c r="L5" s="65">
        <v>-0.5</v>
      </c>
      <c r="M5" s="65">
        <v>-0.5</v>
      </c>
      <c r="N5" s="65">
        <v>-0.5</v>
      </c>
      <c r="O5" s="65">
        <v>0</v>
      </c>
      <c r="P5" s="65">
        <v>0</v>
      </c>
      <c r="Q5" s="65">
        <v>-0.5</v>
      </c>
      <c r="R5" s="65">
        <v>-0.5</v>
      </c>
      <c r="S5" s="65">
        <v>0</v>
      </c>
      <c r="T5" s="65">
        <v>0</v>
      </c>
      <c r="U5" s="65">
        <v>-0.5</v>
      </c>
      <c r="V5" s="65">
        <v>-0.5</v>
      </c>
      <c r="W5" s="65">
        <v>0</v>
      </c>
      <c r="X5" s="65">
        <v>0</v>
      </c>
    </row>
    <row r="6" spans="1:24" ht="15.75" thickBot="1" x14ac:dyDescent="0.3">
      <c r="A6" s="59"/>
      <c r="B6" s="59" t="s">
        <v>15</v>
      </c>
      <c r="C6" s="63">
        <v>-128.5</v>
      </c>
      <c r="D6" s="64">
        <v>-128</v>
      </c>
      <c r="E6" s="64">
        <v>0</v>
      </c>
      <c r="F6" s="65">
        <v>38</v>
      </c>
      <c r="G6" s="64">
        <v>-0.5</v>
      </c>
      <c r="H6" s="65">
        <v>76</v>
      </c>
      <c r="I6" s="64">
        <v>0</v>
      </c>
      <c r="J6" s="65">
        <v>-0.5</v>
      </c>
      <c r="K6" s="64">
        <v>0</v>
      </c>
      <c r="L6" s="65">
        <v>-0.5</v>
      </c>
      <c r="M6" s="65">
        <v>-0.25</v>
      </c>
      <c r="N6" s="65">
        <v>-0.75</v>
      </c>
      <c r="O6" s="65">
        <v>0</v>
      </c>
      <c r="P6" s="65">
        <v>-0.5</v>
      </c>
      <c r="Q6" s="65">
        <v>-0.25</v>
      </c>
      <c r="R6" s="65">
        <v>-0.75</v>
      </c>
      <c r="S6" s="65">
        <v>0</v>
      </c>
      <c r="T6" s="65">
        <v>-0.5</v>
      </c>
      <c r="U6" s="65">
        <v>-0.25</v>
      </c>
      <c r="V6" s="65">
        <v>-0.75</v>
      </c>
      <c r="W6" s="65">
        <v>0</v>
      </c>
      <c r="X6" s="65">
        <v>-0.5</v>
      </c>
    </row>
    <row r="7" spans="1:24" ht="15.75" thickBot="1" x14ac:dyDescent="0.3">
      <c r="A7" s="59"/>
      <c r="B7" s="59" t="s">
        <v>110</v>
      </c>
      <c r="C7" s="63">
        <v>928</v>
      </c>
      <c r="D7" s="64">
        <v>928</v>
      </c>
      <c r="E7" s="64">
        <v>1280</v>
      </c>
      <c r="F7" s="65">
        <v>720</v>
      </c>
      <c r="G7" s="64">
        <v>1280</v>
      </c>
      <c r="H7" s="65">
        <v>720</v>
      </c>
      <c r="I7" s="64">
        <v>1280</v>
      </c>
      <c r="J7" s="65">
        <v>720</v>
      </c>
      <c r="K7" s="64">
        <v>1920</v>
      </c>
      <c r="L7" s="65">
        <v>1080</v>
      </c>
      <c r="M7" s="65">
        <v>720</v>
      </c>
      <c r="N7" s="65">
        <v>720</v>
      </c>
      <c r="O7" s="65">
        <v>720</v>
      </c>
      <c r="P7" s="65">
        <v>720</v>
      </c>
      <c r="Q7" s="65">
        <v>2160</v>
      </c>
      <c r="R7" s="65">
        <v>2160</v>
      </c>
      <c r="S7" s="65">
        <v>2160</v>
      </c>
      <c r="T7" s="65">
        <v>2160</v>
      </c>
      <c r="U7" s="65">
        <v>1080</v>
      </c>
      <c r="V7" s="65">
        <v>1080</v>
      </c>
      <c r="W7" s="65">
        <v>1080</v>
      </c>
      <c r="X7" s="65">
        <v>1080</v>
      </c>
    </row>
    <row r="8" spans="1:24" ht="15.75" thickBot="1" x14ac:dyDescent="0.3">
      <c r="A8" s="59"/>
      <c r="B8" s="59" t="s">
        <v>111</v>
      </c>
      <c r="C8" s="63">
        <v>824</v>
      </c>
      <c r="D8" s="64">
        <v>824</v>
      </c>
      <c r="E8" s="64">
        <v>720</v>
      </c>
      <c r="F8" s="65">
        <v>480</v>
      </c>
      <c r="G8" s="64">
        <v>800</v>
      </c>
      <c r="H8" s="65">
        <v>600</v>
      </c>
      <c r="I8" s="64">
        <v>960</v>
      </c>
      <c r="J8" s="65">
        <v>540</v>
      </c>
      <c r="K8" s="64">
        <v>1280</v>
      </c>
      <c r="L8" s="65">
        <v>720</v>
      </c>
      <c r="M8" s="65">
        <v>240</v>
      </c>
      <c r="N8" s="65">
        <v>240</v>
      </c>
      <c r="O8" s="65">
        <v>240</v>
      </c>
      <c r="P8" s="65">
        <v>240</v>
      </c>
      <c r="Q8" s="65">
        <v>540</v>
      </c>
      <c r="R8" s="65">
        <v>540</v>
      </c>
      <c r="S8" s="65">
        <v>540</v>
      </c>
      <c r="T8" s="65">
        <v>540</v>
      </c>
      <c r="U8" s="65">
        <v>540</v>
      </c>
      <c r="V8" s="65">
        <v>540</v>
      </c>
      <c r="W8" s="65">
        <v>540</v>
      </c>
      <c r="X8" s="65">
        <v>540</v>
      </c>
    </row>
    <row r="9" spans="1:24" ht="15.75" thickBot="1" x14ac:dyDescent="0.3">
      <c r="A9" s="59"/>
      <c r="B9" s="59" t="s">
        <v>86</v>
      </c>
      <c r="C9" s="63">
        <v>0</v>
      </c>
      <c r="D9" s="64">
        <v>0</v>
      </c>
      <c r="E9" s="64">
        <v>0</v>
      </c>
      <c r="F9" s="65">
        <v>0.5</v>
      </c>
      <c r="G9" s="64">
        <v>0</v>
      </c>
      <c r="H9" s="65">
        <v>0.5</v>
      </c>
      <c r="I9" s="64">
        <v>0</v>
      </c>
      <c r="J9" s="65">
        <v>0.5</v>
      </c>
      <c r="K9" s="64">
        <v>0</v>
      </c>
      <c r="L9" s="65">
        <v>0.5</v>
      </c>
      <c r="M9" s="65">
        <v>0.5</v>
      </c>
      <c r="N9" s="65">
        <v>0.5</v>
      </c>
      <c r="O9" s="65">
        <v>0.5</v>
      </c>
      <c r="P9" s="65">
        <v>0.5</v>
      </c>
      <c r="Q9" s="65">
        <v>0.5</v>
      </c>
      <c r="R9" s="65">
        <v>0.5</v>
      </c>
      <c r="S9" s="65">
        <v>0.5</v>
      </c>
      <c r="T9" s="65">
        <v>0.5</v>
      </c>
      <c r="U9" s="65">
        <v>0.5</v>
      </c>
      <c r="V9" s="65">
        <v>0.5</v>
      </c>
      <c r="W9" s="65">
        <v>0.5</v>
      </c>
      <c r="X9" s="65">
        <v>0.5</v>
      </c>
    </row>
    <row r="10" spans="1:24" ht="15.75" thickBot="1" x14ac:dyDescent="0.3">
      <c r="A10" s="59"/>
      <c r="B10" s="59" t="s">
        <v>87</v>
      </c>
      <c r="C10" s="63">
        <v>0</v>
      </c>
      <c r="D10" s="64">
        <v>0</v>
      </c>
      <c r="E10" s="64">
        <v>0</v>
      </c>
      <c r="F10" s="65">
        <v>0.5</v>
      </c>
      <c r="G10" s="64">
        <v>0</v>
      </c>
      <c r="H10" s="65">
        <v>0.5</v>
      </c>
      <c r="I10" s="64">
        <v>0</v>
      </c>
      <c r="J10" s="65">
        <v>0.5</v>
      </c>
      <c r="K10" s="64">
        <v>0</v>
      </c>
      <c r="L10" s="65">
        <v>0.5</v>
      </c>
      <c r="M10" s="65">
        <v>0.25</v>
      </c>
      <c r="N10" s="65">
        <v>0.75</v>
      </c>
      <c r="O10" s="65">
        <v>0.25</v>
      </c>
      <c r="P10" s="65">
        <v>0.75</v>
      </c>
      <c r="Q10" s="65">
        <v>0.25</v>
      </c>
      <c r="R10" s="65">
        <v>0.75</v>
      </c>
      <c r="S10" s="65">
        <v>0.25</v>
      </c>
      <c r="T10" s="65">
        <v>0.75</v>
      </c>
      <c r="U10" s="65">
        <v>0.25</v>
      </c>
      <c r="V10" s="65">
        <v>0.75</v>
      </c>
      <c r="W10" s="65">
        <v>0.25</v>
      </c>
      <c r="X10" s="65">
        <v>0.75</v>
      </c>
    </row>
    <row r="11" spans="1:24" x14ac:dyDescent="0.25">
      <c r="A11" s="59"/>
      <c r="B11" s="66" t="s">
        <v>88</v>
      </c>
      <c r="C11" s="67">
        <v>1</v>
      </c>
      <c r="D11" s="68">
        <v>0</v>
      </c>
      <c r="E11" s="68">
        <v>0</v>
      </c>
      <c r="F11" s="69">
        <v>0</v>
      </c>
      <c r="G11" s="68">
        <v>1</v>
      </c>
      <c r="H11" s="69">
        <v>0</v>
      </c>
      <c r="I11" s="68">
        <v>0</v>
      </c>
      <c r="J11" s="69">
        <v>1</v>
      </c>
      <c r="K11" s="68">
        <v>0</v>
      </c>
      <c r="L11" s="69">
        <v>1</v>
      </c>
      <c r="M11" s="69">
        <v>1</v>
      </c>
      <c r="N11" s="69">
        <v>1</v>
      </c>
      <c r="O11" s="69">
        <v>0</v>
      </c>
      <c r="P11" s="69">
        <v>0</v>
      </c>
      <c r="Q11" s="69">
        <v>1</v>
      </c>
      <c r="R11" s="69">
        <v>1</v>
      </c>
      <c r="S11" s="69">
        <v>0</v>
      </c>
      <c r="T11" s="69">
        <v>0</v>
      </c>
      <c r="U11" s="69">
        <v>1</v>
      </c>
      <c r="V11" s="69">
        <v>1</v>
      </c>
      <c r="W11" s="69">
        <v>0</v>
      </c>
      <c r="X11" s="69">
        <v>0</v>
      </c>
    </row>
    <row r="12" spans="1:24" x14ac:dyDescent="0.25">
      <c r="A12" s="66"/>
      <c r="B12" s="66" t="s">
        <v>89</v>
      </c>
      <c r="C12" s="67">
        <v>0</v>
      </c>
      <c r="D12" s="68">
        <v>0</v>
      </c>
      <c r="E12" s="68">
        <v>0</v>
      </c>
      <c r="F12" s="69">
        <v>0</v>
      </c>
      <c r="G12" s="68">
        <v>0</v>
      </c>
      <c r="H12" s="69">
        <v>0</v>
      </c>
      <c r="I12" s="68">
        <v>0</v>
      </c>
      <c r="J12" s="69">
        <v>0</v>
      </c>
      <c r="K12" s="68">
        <v>0</v>
      </c>
      <c r="L12" s="69">
        <v>0</v>
      </c>
      <c r="M12" s="69">
        <v>1</v>
      </c>
      <c r="N12" s="69">
        <v>1</v>
      </c>
      <c r="O12" s="69">
        <v>1</v>
      </c>
      <c r="P12" s="69">
        <v>1</v>
      </c>
      <c r="Q12" s="69">
        <v>1</v>
      </c>
      <c r="R12" s="69">
        <v>1</v>
      </c>
      <c r="S12" s="69">
        <v>1</v>
      </c>
      <c r="T12" s="69">
        <v>1</v>
      </c>
      <c r="U12" s="69">
        <v>1</v>
      </c>
      <c r="V12" s="69">
        <v>1</v>
      </c>
      <c r="W12" s="69">
        <v>1</v>
      </c>
      <c r="X12" s="69">
        <v>1</v>
      </c>
    </row>
    <row r="13" spans="1:24" ht="15.75" thickBot="1" x14ac:dyDescent="0.3">
      <c r="A13" s="66"/>
      <c r="B13" s="66" t="s">
        <v>90</v>
      </c>
      <c r="C13" s="76" t="s">
        <v>93</v>
      </c>
      <c r="D13" s="77" t="s">
        <v>93</v>
      </c>
      <c r="E13" s="77" t="s">
        <v>93</v>
      </c>
      <c r="F13" s="77" t="s">
        <v>93</v>
      </c>
      <c r="G13" s="77" t="s">
        <v>93</v>
      </c>
      <c r="H13" s="77" t="s">
        <v>93</v>
      </c>
      <c r="I13" s="77" t="s">
        <v>93</v>
      </c>
      <c r="J13" s="77" t="s">
        <v>93</v>
      </c>
      <c r="K13" s="77" t="s">
        <v>93</v>
      </c>
      <c r="L13" s="77" t="s">
        <v>93</v>
      </c>
      <c r="M13" s="70">
        <v>0</v>
      </c>
      <c r="N13" s="70">
        <v>1</v>
      </c>
      <c r="O13" s="70">
        <v>0</v>
      </c>
      <c r="P13" s="70">
        <v>1</v>
      </c>
      <c r="Q13" s="70">
        <v>0</v>
      </c>
      <c r="R13" s="70">
        <v>1</v>
      </c>
      <c r="S13" s="70">
        <v>0</v>
      </c>
      <c r="T13" s="70">
        <v>1</v>
      </c>
      <c r="U13" s="70">
        <v>0</v>
      </c>
      <c r="V13" s="70">
        <v>1</v>
      </c>
      <c r="W13" s="70">
        <v>0</v>
      </c>
      <c r="X13" s="70">
        <v>1</v>
      </c>
    </row>
    <row r="14" spans="1:24" x14ac:dyDescent="0.25">
      <c r="A14" s="59" t="s">
        <v>97</v>
      </c>
      <c r="B14" s="59" t="s">
        <v>92</v>
      </c>
      <c r="C14" s="71">
        <v>-489</v>
      </c>
      <c r="D14" s="71">
        <v>-488</v>
      </c>
      <c r="E14" s="71">
        <v>224</v>
      </c>
      <c r="F14" s="72" t="s">
        <v>93</v>
      </c>
      <c r="G14" s="71">
        <v>243</v>
      </c>
      <c r="H14" s="72" t="s">
        <v>93</v>
      </c>
      <c r="I14" s="71">
        <v>24</v>
      </c>
      <c r="J14" s="72" t="s">
        <v>93</v>
      </c>
      <c r="K14" s="71">
        <v>24</v>
      </c>
      <c r="L14" s="72" t="s">
        <v>93</v>
      </c>
      <c r="M14" s="72" t="s">
        <v>93</v>
      </c>
      <c r="N14" s="72" t="s">
        <v>93</v>
      </c>
      <c r="O14" s="72" t="s">
        <v>93</v>
      </c>
      <c r="P14" s="72" t="s">
        <v>93</v>
      </c>
      <c r="Q14" s="72" t="s">
        <v>93</v>
      </c>
      <c r="R14" s="72" t="s">
        <v>93</v>
      </c>
      <c r="S14" s="72" t="s">
        <v>93</v>
      </c>
      <c r="T14" s="72" t="s">
        <v>93</v>
      </c>
      <c r="U14" s="72" t="s">
        <v>93</v>
      </c>
      <c r="V14" s="72" t="s">
        <v>93</v>
      </c>
      <c r="W14" s="72" t="s">
        <v>93</v>
      </c>
      <c r="X14" s="72" t="s">
        <v>93</v>
      </c>
    </row>
    <row r="15" spans="1:24" x14ac:dyDescent="0.25">
      <c r="A15" s="59" t="s">
        <v>97</v>
      </c>
      <c r="B15" s="59" t="s">
        <v>94</v>
      </c>
      <c r="C15" s="73" t="s">
        <v>93</v>
      </c>
      <c r="D15" s="73" t="s">
        <v>93</v>
      </c>
      <c r="E15" s="73" t="s">
        <v>93</v>
      </c>
      <c r="F15" s="72">
        <v>0</v>
      </c>
      <c r="G15" s="73" t="s">
        <v>93</v>
      </c>
      <c r="H15" s="72">
        <v>0</v>
      </c>
      <c r="I15" s="73" t="s">
        <v>93</v>
      </c>
      <c r="J15" s="72">
        <v>-1</v>
      </c>
      <c r="K15" s="73" t="s">
        <v>93</v>
      </c>
      <c r="L15" s="72">
        <v>-1</v>
      </c>
      <c r="M15" s="72">
        <v>-1</v>
      </c>
      <c r="N15" s="72">
        <v>-1</v>
      </c>
      <c r="O15" s="72">
        <v>0</v>
      </c>
      <c r="P15" s="72">
        <v>0</v>
      </c>
      <c r="Q15" s="72">
        <v>-1</v>
      </c>
      <c r="R15" s="72">
        <v>-1</v>
      </c>
      <c r="S15" s="72">
        <v>0</v>
      </c>
      <c r="T15" s="72">
        <v>0</v>
      </c>
      <c r="U15" s="72">
        <v>-1</v>
      </c>
      <c r="V15" s="72">
        <v>-1</v>
      </c>
      <c r="W15" s="72">
        <v>0</v>
      </c>
      <c r="X15" s="72">
        <v>0</v>
      </c>
    </row>
    <row r="16" spans="1:24" x14ac:dyDescent="0.25">
      <c r="A16" s="59" t="s">
        <v>97</v>
      </c>
      <c r="B16" s="59" t="s">
        <v>95</v>
      </c>
      <c r="C16" s="71">
        <v>-2</v>
      </c>
      <c r="D16" s="71">
        <v>-2</v>
      </c>
      <c r="E16" s="71">
        <v>-1</v>
      </c>
      <c r="F16" s="72" t="s">
        <v>93</v>
      </c>
      <c r="G16" s="71">
        <v>-3</v>
      </c>
      <c r="H16" s="72" t="s">
        <v>93</v>
      </c>
      <c r="I16" s="71">
        <v>2</v>
      </c>
      <c r="J16" s="72" t="s">
        <v>93</v>
      </c>
      <c r="K16" s="71">
        <v>0</v>
      </c>
      <c r="L16" s="72" t="s">
        <v>93</v>
      </c>
      <c r="M16" s="72" t="s">
        <v>93</v>
      </c>
      <c r="N16" s="72" t="s">
        <v>93</v>
      </c>
      <c r="O16" s="72" t="s">
        <v>93</v>
      </c>
      <c r="P16" s="72" t="s">
        <v>93</v>
      </c>
      <c r="Q16" s="72" t="s">
        <v>93</v>
      </c>
      <c r="R16" s="72" t="s">
        <v>93</v>
      </c>
      <c r="S16" s="72" t="s">
        <v>93</v>
      </c>
      <c r="T16" s="72" t="s">
        <v>93</v>
      </c>
      <c r="U16" s="72" t="s">
        <v>93</v>
      </c>
      <c r="V16" s="72" t="s">
        <v>93</v>
      </c>
      <c r="W16" s="72" t="s">
        <v>93</v>
      </c>
      <c r="X16" s="72" t="s">
        <v>93</v>
      </c>
    </row>
    <row r="17" spans="1:24" ht="15.75" thickBot="1" x14ac:dyDescent="0.3">
      <c r="A17" s="59" t="s">
        <v>97</v>
      </c>
      <c r="B17" s="59" t="s">
        <v>96</v>
      </c>
      <c r="C17" s="74" t="s">
        <v>93</v>
      </c>
      <c r="D17" s="74" t="s">
        <v>93</v>
      </c>
      <c r="E17" s="74" t="s">
        <v>93</v>
      </c>
      <c r="F17" s="75">
        <v>-8</v>
      </c>
      <c r="G17" s="74" t="s">
        <v>93</v>
      </c>
      <c r="H17" s="75">
        <v>0</v>
      </c>
      <c r="I17" s="74" t="s">
        <v>93</v>
      </c>
      <c r="J17" s="75">
        <v>0</v>
      </c>
      <c r="K17" s="74" t="s">
        <v>93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 s="75">
        <v>0</v>
      </c>
      <c r="T17" s="75">
        <v>0</v>
      </c>
      <c r="U17" s="75">
        <v>0</v>
      </c>
      <c r="V17" s="75">
        <v>0</v>
      </c>
      <c r="W17" s="75">
        <v>0</v>
      </c>
      <c r="X17" s="75">
        <v>0</v>
      </c>
    </row>
    <row r="18" spans="1:24" x14ac:dyDescent="0.25">
      <c r="A18" s="59" t="s">
        <v>91</v>
      </c>
      <c r="B18" s="59" t="s">
        <v>92</v>
      </c>
      <c r="C18" s="71">
        <v>-466</v>
      </c>
      <c r="D18" s="71">
        <v>-464</v>
      </c>
      <c r="E18" s="71">
        <v>48</v>
      </c>
      <c r="F18" s="72" t="s">
        <v>93</v>
      </c>
      <c r="G18" s="71">
        <v>46</v>
      </c>
      <c r="H18" s="72" t="s">
        <v>93</v>
      </c>
      <c r="I18" s="71">
        <v>48</v>
      </c>
      <c r="J18" s="72" t="s">
        <v>93</v>
      </c>
      <c r="K18" s="71">
        <v>48</v>
      </c>
      <c r="L18" s="72" t="s">
        <v>93</v>
      </c>
      <c r="M18" s="72" t="s">
        <v>93</v>
      </c>
      <c r="N18" s="72" t="s">
        <v>93</v>
      </c>
      <c r="O18" s="72" t="s">
        <v>93</v>
      </c>
      <c r="P18" s="72" t="s">
        <v>93</v>
      </c>
      <c r="Q18" s="72" t="s">
        <v>93</v>
      </c>
      <c r="R18" s="72" t="s">
        <v>93</v>
      </c>
      <c r="S18" s="72" t="s">
        <v>93</v>
      </c>
      <c r="T18" s="72" t="s">
        <v>93</v>
      </c>
      <c r="U18" s="72" t="s">
        <v>93</v>
      </c>
      <c r="V18" s="72" t="s">
        <v>93</v>
      </c>
      <c r="W18" s="72" t="s">
        <v>93</v>
      </c>
      <c r="X18" s="72" t="s">
        <v>93</v>
      </c>
    </row>
    <row r="19" spans="1:24" x14ac:dyDescent="0.25">
      <c r="A19" s="59" t="s">
        <v>91</v>
      </c>
      <c r="B19" s="59" t="s">
        <v>94</v>
      </c>
      <c r="C19" s="73" t="s">
        <v>93</v>
      </c>
      <c r="D19" s="73" t="s">
        <v>93</v>
      </c>
      <c r="E19" s="73" t="s">
        <v>93</v>
      </c>
      <c r="F19" s="72">
        <v>160</v>
      </c>
      <c r="G19" s="73" t="s">
        <v>93</v>
      </c>
      <c r="H19" s="72">
        <v>312</v>
      </c>
      <c r="I19" s="73" t="s">
        <v>93</v>
      </c>
      <c r="J19" s="72">
        <v>6</v>
      </c>
      <c r="K19" s="73" t="s">
        <v>93</v>
      </c>
      <c r="L19" s="72">
        <v>6</v>
      </c>
      <c r="M19" s="72">
        <v>7</v>
      </c>
      <c r="N19" s="72">
        <v>5</v>
      </c>
      <c r="O19" s="72">
        <v>8</v>
      </c>
      <c r="P19" s="72">
        <v>6</v>
      </c>
      <c r="Q19" s="72">
        <v>7</v>
      </c>
      <c r="R19" s="72">
        <v>5</v>
      </c>
      <c r="S19" s="72">
        <v>8</v>
      </c>
      <c r="T19" s="72">
        <v>6</v>
      </c>
      <c r="U19" s="72">
        <v>7</v>
      </c>
      <c r="V19" s="72">
        <v>5</v>
      </c>
      <c r="W19" s="72">
        <v>8</v>
      </c>
      <c r="X19" s="72">
        <v>6</v>
      </c>
    </row>
    <row r="20" spans="1:24" x14ac:dyDescent="0.25">
      <c r="A20" s="59" t="s">
        <v>91</v>
      </c>
      <c r="B20" s="59" t="s">
        <v>95</v>
      </c>
      <c r="C20" s="71">
        <v>29</v>
      </c>
      <c r="D20" s="71">
        <v>29</v>
      </c>
      <c r="E20" s="71">
        <v>-36</v>
      </c>
      <c r="F20" s="72" t="s">
        <v>93</v>
      </c>
      <c r="G20" s="71">
        <v>-91</v>
      </c>
      <c r="H20" s="72" t="s">
        <v>93</v>
      </c>
      <c r="I20" s="71">
        <v>0</v>
      </c>
      <c r="J20" s="72" t="s">
        <v>93</v>
      </c>
      <c r="K20" s="71">
        <v>-2</v>
      </c>
      <c r="L20" s="72" t="s">
        <v>93</v>
      </c>
      <c r="M20" s="72" t="s">
        <v>93</v>
      </c>
      <c r="N20" s="72" t="s">
        <v>93</v>
      </c>
      <c r="O20" s="72" t="s">
        <v>93</v>
      </c>
      <c r="P20" s="72" t="s">
        <v>93</v>
      </c>
      <c r="Q20" s="72" t="s">
        <v>93</v>
      </c>
      <c r="R20" s="72" t="s">
        <v>93</v>
      </c>
      <c r="S20" s="72" t="s">
        <v>93</v>
      </c>
      <c r="T20" s="72" t="s">
        <v>93</v>
      </c>
      <c r="U20" s="72" t="s">
        <v>93</v>
      </c>
      <c r="V20" s="72" t="s">
        <v>93</v>
      </c>
      <c r="W20" s="72" t="s">
        <v>93</v>
      </c>
      <c r="X20" s="72" t="s">
        <v>93</v>
      </c>
    </row>
    <row r="21" spans="1:24" ht="15.75" thickBot="1" x14ac:dyDescent="0.3">
      <c r="A21" s="59" t="s">
        <v>91</v>
      </c>
      <c r="B21" s="59" t="s">
        <v>96</v>
      </c>
      <c r="C21" s="74" t="s">
        <v>93</v>
      </c>
      <c r="D21" s="74" t="s">
        <v>93</v>
      </c>
      <c r="E21" s="74" t="s">
        <v>93</v>
      </c>
      <c r="F21" s="75">
        <v>13</v>
      </c>
      <c r="G21" s="74" t="s">
        <v>93</v>
      </c>
      <c r="H21" s="75">
        <v>36</v>
      </c>
      <c r="I21" s="74" t="s">
        <v>93</v>
      </c>
      <c r="J21" s="75">
        <v>1</v>
      </c>
      <c r="K21" s="74" t="s">
        <v>93</v>
      </c>
      <c r="L21" s="75">
        <v>-1</v>
      </c>
      <c r="M21" s="75">
        <v>-1</v>
      </c>
      <c r="N21" s="75">
        <v>-1</v>
      </c>
      <c r="O21" s="75">
        <v>-1</v>
      </c>
      <c r="P21" s="75">
        <v>-1</v>
      </c>
      <c r="Q21" s="75">
        <v>1</v>
      </c>
      <c r="R21" s="75">
        <v>1</v>
      </c>
      <c r="S21" s="75">
        <v>1</v>
      </c>
      <c r="T21" s="75">
        <v>1</v>
      </c>
      <c r="U21" s="75">
        <v>1</v>
      </c>
      <c r="V21" s="75">
        <v>1</v>
      </c>
      <c r="W21" s="75">
        <v>1</v>
      </c>
      <c r="X21" s="75">
        <v>1</v>
      </c>
    </row>
    <row r="22" spans="1:24" s="84" customFormat="1" x14ac:dyDescent="0.25">
      <c r="A22" s="83"/>
      <c r="B22" s="83" t="s">
        <v>113</v>
      </c>
      <c r="C22" s="84">
        <f>1+IF(C14,2*CEILING(LOG(ABS(C14))/LOG(2),1)+1,0)+1+IF(C16,2*CEILING(LOG(ABS(C16))/LOG(2),1)+1,0)+1+IF(C18,2*CEILING(LOG(ABS(C18))/LOG(2),1)+1,0)+1+IF(C20,2*CEILING(LOG(ABS(C20))/LOG(2),1)+1,0)</f>
        <v>56</v>
      </c>
      <c r="D22" s="84">
        <f t="shared" ref="D22:K22" si="0">1+IF(D14,2*CEILING(LOG(ABS(D14))/LOG(2),1)+1,0)+1+IF(D16,2*CEILING(LOG(ABS(D16))/LOG(2),1)+1,0)+1+IF(D18,2*CEILING(LOG(ABS(D18))/LOG(2),1)+1,0)+1+IF(D20,2*CEILING(LOG(ABS(D20))/LOG(2),1)+1,0)</f>
        <v>56</v>
      </c>
      <c r="E22" s="84">
        <f t="shared" si="0"/>
        <v>48</v>
      </c>
      <c r="F22" s="84">
        <f>1+IF(F15,2*CEILING(LOG(ABS(F15))/LOG(2),1)+1,0)+1+IF(F17,2*CEILING(LOG(ABS(F17))/LOG(2),1)+1,0)+1+IF(F19,2*CEILING(LOG(ABS(F19))/LOG(2),1)+1,0)+1+IF(F21,2*CEILING(LOG(ABS(F21))/LOG(2),1)+1,0)</f>
        <v>37</v>
      </c>
      <c r="G22" s="84">
        <f t="shared" si="0"/>
        <v>54</v>
      </c>
      <c r="H22" s="84">
        <f>1+IF(H15,2*CEILING(LOG(ABS(H15))/LOG(2),1)+1,0)+1+IF(H17,2*CEILING(LOG(ABS(H17))/LOG(2),1)+1,0)+1+IF(H19,2*CEILING(LOG(ABS(H19))/LOG(2),1)+1,0)+1+IF(H21,2*CEILING(LOG(ABS(H21))/LOG(2),1)+1,0)</f>
        <v>36</v>
      </c>
      <c r="I22" s="84">
        <f t="shared" si="0"/>
        <v>31</v>
      </c>
      <c r="J22" s="84">
        <f>1+IF(J15,2*CEILING(LOG(ABS(J15))/LOG(2),1)+1,0)+1+IF(J17,2*CEILING(LOG(ABS(J17))/LOG(2),1)+1,0)+1+IF(J19,2*CEILING(LOG(ABS(J19))/LOG(2),1)+1,0)+1+IF(J21,2*CEILING(LOG(ABS(J21))/LOG(2),1)+1,0)</f>
        <v>13</v>
      </c>
      <c r="K22" s="84">
        <f t="shared" si="0"/>
        <v>31</v>
      </c>
      <c r="L22" s="84">
        <f t="shared" ref="L22:X22" si="1">1+IF(L15,2*CEILING(LOG(ABS(L15))/LOG(2),1)+1,0)+1+IF(L17,2*CEILING(LOG(ABS(L17))/LOG(2),1)+1,0)+1+IF(L19,2*CEILING(LOG(ABS(L19))/LOG(2),1)+1,0)+1+IF(L21,2*CEILING(LOG(ABS(L21))/LOG(2),1)+1,0)</f>
        <v>13</v>
      </c>
      <c r="M22" s="84">
        <f t="shared" si="1"/>
        <v>13</v>
      </c>
      <c r="N22" s="84">
        <f t="shared" si="1"/>
        <v>13</v>
      </c>
      <c r="O22" s="84">
        <f t="shared" si="1"/>
        <v>12</v>
      </c>
      <c r="P22" s="84">
        <f t="shared" si="1"/>
        <v>12</v>
      </c>
      <c r="Q22" s="84">
        <f t="shared" si="1"/>
        <v>13</v>
      </c>
      <c r="R22" s="84">
        <f t="shared" si="1"/>
        <v>13</v>
      </c>
      <c r="S22" s="84">
        <f t="shared" si="1"/>
        <v>12</v>
      </c>
      <c r="T22" s="84">
        <f t="shared" si="1"/>
        <v>12</v>
      </c>
      <c r="U22" s="84">
        <f t="shared" si="1"/>
        <v>13</v>
      </c>
      <c r="V22" s="84">
        <f t="shared" si="1"/>
        <v>13</v>
      </c>
      <c r="W22" s="84">
        <f t="shared" si="1"/>
        <v>12</v>
      </c>
      <c r="X22" s="84">
        <f t="shared" si="1"/>
        <v>12</v>
      </c>
    </row>
    <row r="23" spans="1:24" x14ac:dyDescent="0.25">
      <c r="A23" s="59"/>
      <c r="B23" s="59" t="s">
        <v>98</v>
      </c>
      <c r="C23" s="71">
        <f>INT(16*(C5-C30*INT(C5/C30  + 0.5) -(C6-C31*INT(C6/C31 + 0.5))/C29)+0.5)</f>
        <v>3</v>
      </c>
      <c r="D23" s="71">
        <f>INT(16*(D5-D30*INT(D5/D30  + 0.5) -(D6-D31*INT(D6/D31 + 0.5))/D29)+0.5)</f>
        <v>0</v>
      </c>
      <c r="E23" s="71">
        <f>INT(16*(E5-E30*INT(E5/E30  + 0.5) -(E6-E31*INT(E6/E31 + 0.5))/E29)+0.5)</f>
        <v>0</v>
      </c>
      <c r="F23" s="72" t="s">
        <v>93</v>
      </c>
      <c r="G23" s="71">
        <f>INT(16*(G5-G30*INT(G5/G30  + 0.5) -(G6-G31*INT(G6/G31 + 0.5))/G29)+0.5)</f>
        <v>2</v>
      </c>
      <c r="H23" s="72" t="s">
        <v>93</v>
      </c>
      <c r="I23" s="71">
        <f>INT(16*(I5-I30*INT(I5/I30  + 0.5) -(I6-I31*INT(I6/I31 + 0.5))/I29)+0.5)</f>
        <v>0</v>
      </c>
      <c r="J23" s="72" t="s">
        <v>93</v>
      </c>
      <c r="K23" s="71">
        <f>INT(16*(K5-K30*INT(K5/K30  + 0.5) -(K6-K31*INT(K6/K31 + 0.5))/K29)+0.5)</f>
        <v>0</v>
      </c>
      <c r="L23" s="72" t="s">
        <v>93</v>
      </c>
      <c r="M23" s="72" t="s">
        <v>93</v>
      </c>
      <c r="N23" s="72" t="s">
        <v>93</v>
      </c>
      <c r="O23" s="72" t="s">
        <v>93</v>
      </c>
      <c r="P23" s="72" t="s">
        <v>93</v>
      </c>
      <c r="Q23" s="72" t="s">
        <v>93</v>
      </c>
      <c r="R23" s="72" t="s">
        <v>93</v>
      </c>
      <c r="S23" s="72" t="s">
        <v>93</v>
      </c>
      <c r="T23" s="72" t="s">
        <v>93</v>
      </c>
      <c r="U23" s="72" t="s">
        <v>93</v>
      </c>
      <c r="V23" s="72" t="s">
        <v>93</v>
      </c>
      <c r="W23" s="72" t="s">
        <v>93</v>
      </c>
      <c r="X23" s="72" t="s">
        <v>93</v>
      </c>
    </row>
    <row r="24" spans="1:24" x14ac:dyDescent="0.25">
      <c r="A24" s="59"/>
      <c r="B24" s="59" t="s">
        <v>99</v>
      </c>
      <c r="C24" s="73" t="s">
        <v>93</v>
      </c>
      <c r="D24" s="73" t="s">
        <v>93</v>
      </c>
      <c r="E24" s="73" t="s">
        <v>93</v>
      </c>
      <c r="F24" s="72">
        <f>INT(16*(F5 -F32*INT(F5/F32 + 0.5)) -16*(F6 -F33*INT(F6/F33 + 0.5))/F29+0.5)</f>
        <v>0</v>
      </c>
      <c r="G24" s="73" t="s">
        <v>93</v>
      </c>
      <c r="H24" s="72">
        <f>INT(16*(H5 -H32*INT(H5/H32 + 0.5)) -16*(H6 -H33*INT(H6/H33 + 0.5))/H29+0.5)</f>
        <v>0</v>
      </c>
      <c r="I24" s="73" t="s">
        <v>93</v>
      </c>
      <c r="J24" s="72">
        <f>INT(16*(J5 -J32*INT(J5/J32 + 0.5)) -16*(J6 -J33*INT(J6/J33 + 0.5))/J29+0.5)</f>
        <v>3</v>
      </c>
      <c r="K24" s="73" t="s">
        <v>93</v>
      </c>
      <c r="L24" s="72">
        <f>INT(16*(L5 -L32*INT(L5/L32 + 0.5)) -16*(L6 -L33*INT(L6/L33 + 0.5))/L29+0.5)</f>
        <v>4</v>
      </c>
      <c r="M24" s="72">
        <f>INT(16*(M5 -M32*INT(M5/M32 + 0.5)) -16*(M6 -M33*INT(M6/M33 + 0.5))/M29+0.5)</f>
        <v>4</v>
      </c>
      <c r="N24" s="72">
        <f>INT(16*(N5 -N32*INT(N5/N32 + 0.5)) -16*(N6 -N33*INT(N6/N33 + 0.5))/N29+0.5)</f>
        <v>28</v>
      </c>
      <c r="O24" s="72">
        <f>INT(16*(O5 -O32*INT(O5/O32 + 0.5)) -16*(O6 -O33*INT(O6/O33 + 0.5))/O29+0.5)</f>
        <v>0</v>
      </c>
      <c r="P24" s="72">
        <f>INT(16*(P5 -P32*INT(P5/P32 + 0.5)) -16*(P6 -P33*INT(P6/P33 + 0.5))/P29+0.5)</f>
        <v>24</v>
      </c>
      <c r="Q24" s="72">
        <f>INT(16*(Q5 -Q32*INT(Q5/Q32 + 0.5)) -16*(Q6 -Q33*INT(Q6/Q33 + 0.5))/Q29+0.5)</f>
        <v>8</v>
      </c>
      <c r="R24" s="72">
        <v>8</v>
      </c>
      <c r="S24" s="72">
        <f>INT(16*(S5 -S32*INT(S5/S32 + 0.5)) -16*(S6 -S33*INT(S6/S33 + 0.5))/S29+0.5)</f>
        <v>0</v>
      </c>
      <c r="T24" s="72">
        <v>0</v>
      </c>
      <c r="U24" s="72">
        <f>INT(16*(U5 -U32*INT(U5/U32 + 0.5)) -16*(U6 -U33*INT(U6/U33 + 0.5))/U29+0.5)</f>
        <v>0</v>
      </c>
      <c r="V24" s="72">
        <f>INT(16*(V5 -V32*INT(V5/V32 + 0.5)) -16*(V6 -V33*INT(V6/V33 + 0.5))/V29+0.5)</f>
        <v>16</v>
      </c>
      <c r="W24" s="72">
        <f>INT(16*(W5 -W32*INT(W5/W32 + 0.5)) -16*(W6 -W33*INT(W6/W33 + 0.5))/W29+0.5)</f>
        <v>0</v>
      </c>
      <c r="X24" s="72">
        <f>INT(16*(X5 -X32*INT(X5/X32 + 0.5)) -16*(X6 -X33*INT(X6/X33 + 0.5))/X29+0.5)</f>
        <v>16</v>
      </c>
    </row>
    <row r="25" spans="1:24" x14ac:dyDescent="0.25">
      <c r="A25" s="59"/>
      <c r="B25" s="59" t="s">
        <v>100</v>
      </c>
      <c r="C25" s="71">
        <f>INT((C5-C30*INT(C5/C30 + 0.5)  - C9)/C30*16-  ((C6-C31*INT(C6 /C31+ 0.5))-C10 ) *16 / C31/C29 +0.5)</f>
        <v>1</v>
      </c>
      <c r="D25" s="71">
        <f>INT((D5-D30*INT(D5/D30 + 0.5)  - D9)/D30*16-  ((D6-D31*INT(D6 /D31+ 0.5))-D10 ) *16 / D31/D29 +0.5)</f>
        <v>0</v>
      </c>
      <c r="E25" s="71">
        <f>INT((E5-E30*INT(E5/E30 + 0.5)  - E9)/E30*16-  ((E6-E31*INT(E6 /E31+ 0.5))-E10 ) *16 / E31/E29 +0.5)</f>
        <v>0</v>
      </c>
      <c r="F25" s="72" t="s">
        <v>93</v>
      </c>
      <c r="G25" s="71">
        <f>INT((G5-G30*INT(G5/G30 + 0.5)  - G9)/G30*16-  ((G6-G31*INT(G6 /G31+ 0.5))-G10 ) *16 / G31/G29 +0.5)</f>
        <v>1</v>
      </c>
      <c r="H25" s="72" t="s">
        <v>93</v>
      </c>
      <c r="I25" s="71">
        <f>INT((I5-I30*INT(I5/I30 + 0.5)  - I9)/I30*16-  ((I6-I31*INT(I6 /I31+ 0.5))-I10 ) *16 / I31/I29 +0.5)</f>
        <v>0</v>
      </c>
      <c r="J25" s="72" t="s">
        <v>93</v>
      </c>
      <c r="K25" s="71">
        <f>INT((K5-K30*INT(K5/K30 + 0.5)  - K9)/K30*16-  ((K6-K31*INT(K6 /K31+ 0.5))-K10 ) *16 / K31/K29 +0.5)</f>
        <v>0</v>
      </c>
      <c r="L25" s="72" t="s">
        <v>93</v>
      </c>
      <c r="M25" s="72" t="s">
        <v>93</v>
      </c>
      <c r="N25" s="72" t="s">
        <v>93</v>
      </c>
      <c r="O25" s="72" t="s">
        <v>93</v>
      </c>
      <c r="P25" s="72" t="s">
        <v>93</v>
      </c>
      <c r="Q25" s="72" t="s">
        <v>93</v>
      </c>
      <c r="R25" s="72" t="s">
        <v>93</v>
      </c>
      <c r="S25" s="72" t="s">
        <v>93</v>
      </c>
      <c r="T25" s="72" t="s">
        <v>93</v>
      </c>
      <c r="U25" s="72" t="s">
        <v>93</v>
      </c>
      <c r="V25" s="72" t="s">
        <v>93</v>
      </c>
      <c r="W25" s="72" t="s">
        <v>93</v>
      </c>
      <c r="X25" s="72" t="s">
        <v>93</v>
      </c>
    </row>
    <row r="26" spans="1:24" ht="15.75" thickBot="1" x14ac:dyDescent="0.3">
      <c r="A26" s="59"/>
      <c r="B26" s="59" t="s">
        <v>101</v>
      </c>
      <c r="C26" s="74" t="s">
        <v>93</v>
      </c>
      <c r="D26" s="74" t="s">
        <v>93</v>
      </c>
      <c r="E26" s="74" t="s">
        <v>93</v>
      </c>
      <c r="F26" s="75">
        <f>INT(((F5-F32*INT(F5/F32 + 0.5)) *16 - 16*F9)/F32- ((F6-F33*INT(F6/F33 + 0.5))*16-F10*16 )  /F33/F29+0.5)</f>
        <v>3</v>
      </c>
      <c r="G26" s="74" t="s">
        <v>93</v>
      </c>
      <c r="H26" s="75">
        <f>INT(((H5-H32*INT(H5/H32 + 0.5)) *16 - 16*H9)/H32- ((H6-H33*INT(H6/H33 + 0.5))*16-H10*16 )  /H33/H29+0.5)</f>
        <v>2</v>
      </c>
      <c r="I26" s="74" t="s">
        <v>93</v>
      </c>
      <c r="J26" s="75">
        <f>INT(((J5-J32*INT(J5/J32 + 0.5)) *16 - 16*J9)/J32- ((J6-J33*INT(J6/J33 + 0.5))*16-J10*16 )  /J33/J29+0.5)</f>
        <v>3</v>
      </c>
      <c r="K26" s="74" t="s">
        <v>93</v>
      </c>
      <c r="L26" s="75">
        <f>INT(((L5-L32*INT(L5/L32 + 0.5)) *16 - 16*L9)/L32- ((L6-L33*INT(L6/L33 + 0.5))*16-L10*16 )  /L33/L29+0.5)</f>
        <v>4</v>
      </c>
      <c r="M26" s="75">
        <f>INT(((M5-M32*INT(M5/M32 + 0.5)) *16 - 16*M9)/M32- ((M6-M33*INT(M6/M33 + 0.5))*16-M10*16 )  /M33/M29+0.5)</f>
        <v>4</v>
      </c>
      <c r="N26" s="75">
        <f>INT(((N5-N32*INT(N5/N32 + 0.5)) *16 - 16*N9)/N32- ((N6-N33*INT(N6/N33 + 0.5))*16-N10*16 )  /N33/N29+0.5)</f>
        <v>28</v>
      </c>
      <c r="O26" s="75">
        <f>INT(((O5-O32*INT(O5/O32 + 0.5)) *16 - 16*O9)/O32- ((O6-O33*INT(O6/O33 + 0.5))*16-O10*16 )  /O33/O29+0.5)</f>
        <v>2</v>
      </c>
      <c r="P26" s="75">
        <f>INT(((P5-P32*INT(P5/P32 + 0.5)) *16 - 16*P9)/P32- ((P6-P33*INT(P6/P33 + 0.5))*16-P10*16 )  /P33/P29+0.5)</f>
        <v>26</v>
      </c>
      <c r="Q26" s="75">
        <f>INT(((Q5-Q32*INT(Q5/Q32 + 0.5)) *16 - 16*Q9)/Q32- ((Q6-Q33*INT(Q6/Q33 + 0.5))*16-Q10*16 )  /Q33/Q29+0.5)</f>
        <v>8</v>
      </c>
      <c r="R26" s="75">
        <v>24</v>
      </c>
      <c r="S26" s="75">
        <f>INT(((S5-S32*INT(S5/S32 + 0.5)) *16 - 16*S9)/S32- ((S6-S33*INT(S6/S33 + 0.5))*16-S10*16 )  /S33/S29+0.5)</f>
        <v>4</v>
      </c>
      <c r="T26" s="75">
        <v>20</v>
      </c>
      <c r="U26" s="75">
        <f>INT(((U5-U32*INT(U5/U32 + 0.5)) *16 - 16*U9)/U32- ((U6-U33*INT(U6/U33 + 0.5))*16-U10*16 )  /U33/U29+0.5)</f>
        <v>0</v>
      </c>
      <c r="V26" s="75">
        <f>INT(((V5-V32*INT(V5/V32 + 0.5)) *16 - 16*V9)/V32- ((V6-V33*INT(V6/V33 + 0.5))*16-V10*16 )  /V33/V29+0.5)</f>
        <v>16</v>
      </c>
      <c r="W26" s="75">
        <f>INT(((W5-W32*INT(W5/W32 + 0.5)) *16 - 16*W9)/W32- ((W6-W33*INT(W6/W33 + 0.5))*16-W10*16 )  /W33/W29+0.5)</f>
        <v>0</v>
      </c>
      <c r="X26" s="75">
        <f>INT(((X5-X32*INT(X5/X32 + 0.5)) *16 - 16*X9)/X32- ((X6-X33*INT(X6/X33 + 0.5))*16-X10*16 )  /X33/X29+0.5)</f>
        <v>16</v>
      </c>
    </row>
    <row r="27" spans="1:24" s="84" customFormat="1" x14ac:dyDescent="0.25">
      <c r="A27" s="83"/>
      <c r="B27" s="83" t="s">
        <v>112</v>
      </c>
      <c r="C27" s="84">
        <f>1+IF(C23,2*CEILING(LOG(ABS(C23))/LOG(2),1),0)+1+IF(C25,2*CEILING(LOG(ABS(C25))/LOG(2),1),0)</f>
        <v>6</v>
      </c>
      <c r="D27" s="84">
        <f>1+IF(D23,2*CEILING(LOG(ABS(D23))/LOG(2),1),0)+1+IF(D25,2*CEILING(LOG(ABS(D25))/LOG(2),1),0)</f>
        <v>2</v>
      </c>
      <c r="E27" s="84">
        <f>1+IF(E23,2*CEILING(LOG(ABS(E23))/LOG(2),1),0)+1+IF(E25,2*CEILING(LOG(ABS(E25))/LOG(2),1),0)</f>
        <v>2</v>
      </c>
      <c r="F27" s="84">
        <f>1+IF(F24,2*CEILING(LOG(ABS(F24))/LOG(2),1),0)+1+IF(F26,2*CEILING(LOG(ABS(F26))/LOG(2),1),0)</f>
        <v>6</v>
      </c>
      <c r="G27" s="84">
        <f>1+IF(G23,2*CEILING(LOG(ABS(G23))/LOG(2),1),0)+1+IF(G25,2*CEILING(LOG(ABS(G25))/LOG(2),1),0)</f>
        <v>4</v>
      </c>
      <c r="H27" s="84">
        <f>1+IF(H24,2*CEILING(LOG(ABS(H24))/LOG(2),1),0)+1+IF(H26,2*CEILING(LOG(ABS(H26))/LOG(2),1),0)</f>
        <v>4</v>
      </c>
      <c r="I27" s="84">
        <f>1+IF(I23,2*CEILING(LOG(ABS(I23))/LOG(2),1),0)+1+IF(I25,2*CEILING(LOG(ABS(I25))/LOG(2),1),0)</f>
        <v>2</v>
      </c>
      <c r="J27" s="84">
        <f>1+IF(J24,2*CEILING(LOG(ABS(J24))/LOG(2),1),0)+1+IF(J26,2*CEILING(LOG(ABS(J26))/LOG(2),1),0)</f>
        <v>10</v>
      </c>
      <c r="K27" s="84">
        <f>1+IF(K23,2*CEILING(LOG(ABS(K23))/LOG(2),1),0)+1+IF(K25,2*CEILING(LOG(ABS(K25))/LOG(2),1),0)</f>
        <v>2</v>
      </c>
      <c r="L27" s="84">
        <f>1+IF(L24,2*CEILING(LOG(ABS(L24))/LOG(2),1),0)+1+IF(L26,2*CEILING(LOG(ABS(L26))/LOG(2),1),0)</f>
        <v>10</v>
      </c>
      <c r="M27" s="84">
        <f>1+IF(M24,2*CEILING(LOG(ABS(M24))/LOG(2),1),0)+1+IF(M26,2*CEILING(LOG(ABS(M26))/LOG(2),1),0)</f>
        <v>10</v>
      </c>
      <c r="N27" s="84">
        <f>1+IF(N24,2*CEILING(LOG(ABS(N24))/LOG(2),1),0)+1+IF(N26,2*CEILING(LOG(ABS(N26))/LOG(2),1),0)</f>
        <v>22</v>
      </c>
      <c r="O27" s="84">
        <f>1+IF(O24,2*CEILING(LOG(ABS(O24))/LOG(2),1),0)+1+IF(O26,2*CEILING(LOG(ABS(O26))/LOG(2),1),0)</f>
        <v>4</v>
      </c>
      <c r="P27" s="84">
        <f>1+IF(P24,2*CEILING(LOG(ABS(P24))/LOG(2),1),0)+1+IF(P26,2*CEILING(LOG(ABS(P26))/LOG(2),1),0)</f>
        <v>22</v>
      </c>
      <c r="Q27" s="84">
        <f>1+IF(Q24,2*CEILING(LOG(ABS(Q24))/LOG(2),1),0)+1+IF(Q26,2*CEILING(LOG(ABS(Q26))/LOG(2),1),0)</f>
        <v>14</v>
      </c>
      <c r="R27" s="84">
        <f>1+IF(R24,2*CEILING(LOG(ABS(R24))/LOG(2),1),0)+1+IF(R26,2*CEILING(LOG(ABS(R26))/LOG(2),1),0)</f>
        <v>18</v>
      </c>
      <c r="S27" s="84">
        <f>1+IF(S24,2*CEILING(LOG(ABS(S24))/LOG(2),1),0)+1+IF(S26,2*CEILING(LOG(ABS(S26))/LOG(2),1),0)</f>
        <v>6</v>
      </c>
      <c r="T27" s="84">
        <f>1+IF(T24,2*CEILING(LOG(ABS(T24))/LOG(2),1),0)+1+IF(T26,2*CEILING(LOG(ABS(T26))/LOG(2),1),0)</f>
        <v>12</v>
      </c>
      <c r="U27" s="84">
        <f>1+IF(U24,2*CEILING(LOG(ABS(U24))/LOG(2),1),0)+1+IF(U26,2*CEILING(LOG(ABS(U26))/LOG(2),1),0)</f>
        <v>2</v>
      </c>
      <c r="V27" s="84">
        <f>1+IF(V24,2*CEILING(LOG(ABS(V24))/LOG(2),1),0)+1+IF(V26,2*CEILING(LOG(ABS(V26))/LOG(2),1),0)</f>
        <v>18</v>
      </c>
      <c r="W27" s="84">
        <f>1+IF(W24,2*CEILING(LOG(ABS(W24))/LOG(2),1),0)+1+IF(W26,2*CEILING(LOG(ABS(W26))/LOG(2),1),0)</f>
        <v>2</v>
      </c>
      <c r="X27" s="84">
        <f>1+IF(X24,2*CEILING(LOG(ABS(X24))/LOG(2),1),0)+1+IF(X26,2*CEILING(LOG(ABS(X26))/LOG(2),1),0)</f>
        <v>18</v>
      </c>
    </row>
    <row r="28" spans="1:24" s="84" customFormat="1" x14ac:dyDescent="0.25">
      <c r="A28" s="83"/>
      <c r="B28" s="83" t="s">
        <v>116</v>
      </c>
      <c r="C28" s="84">
        <v>11</v>
      </c>
      <c r="D28" s="84">
        <v>11</v>
      </c>
      <c r="E28" s="84">
        <v>11</v>
      </c>
      <c r="F28" s="84">
        <v>11</v>
      </c>
      <c r="G28" s="84">
        <v>11</v>
      </c>
      <c r="H28" s="84">
        <v>11</v>
      </c>
      <c r="I28" s="84">
        <v>11</v>
      </c>
      <c r="J28" s="84">
        <v>11</v>
      </c>
      <c r="K28" s="84">
        <v>11</v>
      </c>
      <c r="L28" s="84">
        <v>11</v>
      </c>
      <c r="M28" s="84">
        <v>11</v>
      </c>
      <c r="N28" s="84">
        <v>11</v>
      </c>
      <c r="O28" s="84">
        <v>11</v>
      </c>
      <c r="P28" s="84">
        <v>11</v>
      </c>
      <c r="Q28" s="84">
        <v>11</v>
      </c>
      <c r="R28" s="84">
        <v>11</v>
      </c>
      <c r="S28" s="84">
        <v>11</v>
      </c>
      <c r="T28" s="84">
        <v>11</v>
      </c>
      <c r="U28" s="84">
        <v>11</v>
      </c>
      <c r="V28" s="84">
        <v>11</v>
      </c>
      <c r="W28" s="84">
        <v>11</v>
      </c>
      <c r="X28" s="84">
        <v>11</v>
      </c>
    </row>
    <row r="29" spans="1:24" x14ac:dyDescent="0.25">
      <c r="B29" s="79" t="s">
        <v>107</v>
      </c>
      <c r="C29" s="80">
        <f>C3/C4</f>
        <v>0.75</v>
      </c>
      <c r="D29" s="80">
        <f>D3/D4</f>
        <v>0.75</v>
      </c>
      <c r="E29" s="80">
        <f>E3/E4</f>
        <v>0.66666666666666663</v>
      </c>
      <c r="F29" s="80">
        <f>F3/F4</f>
        <v>0.5625</v>
      </c>
      <c r="G29" s="80">
        <f>G3/G4</f>
        <v>0.83333333333333337</v>
      </c>
      <c r="H29" s="80">
        <f>H3/H4</f>
        <v>0.625</v>
      </c>
      <c r="I29" s="80">
        <f>I3/I4</f>
        <v>0.75</v>
      </c>
      <c r="J29" s="80">
        <f>J3/J4</f>
        <v>0.75</v>
      </c>
      <c r="K29" s="80">
        <f>K3/K4</f>
        <v>0.66666666666666663</v>
      </c>
      <c r="L29" s="80">
        <f>L3/L4</f>
        <v>0.66666666666666663</v>
      </c>
      <c r="M29" s="80">
        <f>M3/M4</f>
        <v>0.33333333333333331</v>
      </c>
      <c r="N29" s="80">
        <f>N3/N4</f>
        <v>0.33333333333333331</v>
      </c>
      <c r="O29" s="80">
        <f>O3/O4</f>
        <v>0.33333333333333331</v>
      </c>
      <c r="P29" s="80">
        <f>P3/P4</f>
        <v>0.33333333333333331</v>
      </c>
      <c r="Q29" s="80">
        <f>Q3/Q4</f>
        <v>0.25</v>
      </c>
      <c r="R29" s="80">
        <f>R3/R4</f>
        <v>0.25</v>
      </c>
      <c r="S29" s="80">
        <f>S3/S4</f>
        <v>0.25</v>
      </c>
      <c r="T29" s="80">
        <f>T3/T4</f>
        <v>0.25</v>
      </c>
      <c r="U29" s="80">
        <f>U3/U4</f>
        <v>0.5</v>
      </c>
      <c r="V29" s="80">
        <f>V3/V4</f>
        <v>0.5</v>
      </c>
      <c r="W29" s="80">
        <f>W3/W4</f>
        <v>0.5</v>
      </c>
      <c r="X29" s="80">
        <f>X3/X4</f>
        <v>0.5</v>
      </c>
    </row>
    <row r="30" spans="1:24" x14ac:dyDescent="0.25">
      <c r="B30" s="78" t="s">
        <v>102</v>
      </c>
      <c r="C30" s="81">
        <v>2</v>
      </c>
      <c r="D30" s="82">
        <f>C30</f>
        <v>2</v>
      </c>
      <c r="E30" s="82">
        <f t="shared" ref="E30:X33" si="2">D30</f>
        <v>2</v>
      </c>
      <c r="F30" s="82">
        <f t="shared" si="2"/>
        <v>2</v>
      </c>
      <c r="G30" s="82">
        <f t="shared" si="2"/>
        <v>2</v>
      </c>
      <c r="H30" s="82">
        <f t="shared" si="2"/>
        <v>2</v>
      </c>
      <c r="I30" s="82">
        <f t="shared" si="2"/>
        <v>2</v>
      </c>
      <c r="J30" s="82">
        <f t="shared" si="2"/>
        <v>2</v>
      </c>
      <c r="K30" s="82">
        <f t="shared" si="2"/>
        <v>2</v>
      </c>
      <c r="L30" s="82">
        <f t="shared" si="2"/>
        <v>2</v>
      </c>
      <c r="M30" s="82">
        <f t="shared" si="2"/>
        <v>2</v>
      </c>
      <c r="N30" s="82">
        <f t="shared" si="2"/>
        <v>2</v>
      </c>
      <c r="O30" s="82">
        <f t="shared" si="2"/>
        <v>2</v>
      </c>
      <c r="P30" s="82">
        <f t="shared" si="2"/>
        <v>2</v>
      </c>
      <c r="Q30" s="82">
        <f t="shared" si="2"/>
        <v>2</v>
      </c>
      <c r="R30" s="82">
        <f t="shared" si="2"/>
        <v>2</v>
      </c>
      <c r="S30" s="82">
        <f t="shared" si="2"/>
        <v>2</v>
      </c>
      <c r="T30" s="82">
        <f t="shared" si="2"/>
        <v>2</v>
      </c>
      <c r="U30" s="82">
        <f t="shared" si="2"/>
        <v>2</v>
      </c>
      <c r="V30" s="82">
        <f t="shared" si="2"/>
        <v>2</v>
      </c>
      <c r="W30" s="82">
        <f t="shared" si="2"/>
        <v>2</v>
      </c>
      <c r="X30" s="82">
        <f t="shared" si="2"/>
        <v>2</v>
      </c>
    </row>
    <row r="31" spans="1:24" x14ac:dyDescent="0.25">
      <c r="B31" s="78" t="s">
        <v>103</v>
      </c>
      <c r="C31" s="81">
        <v>2</v>
      </c>
      <c r="D31" s="82">
        <f t="shared" ref="D31:S33" si="3">C31</f>
        <v>2</v>
      </c>
      <c r="E31" s="82">
        <f t="shared" si="3"/>
        <v>2</v>
      </c>
      <c r="F31" s="82">
        <f t="shared" si="3"/>
        <v>2</v>
      </c>
      <c r="G31" s="82">
        <f t="shared" si="3"/>
        <v>2</v>
      </c>
      <c r="H31" s="82">
        <f t="shared" si="3"/>
        <v>2</v>
      </c>
      <c r="I31" s="82">
        <f t="shared" si="3"/>
        <v>2</v>
      </c>
      <c r="J31" s="82">
        <f t="shared" si="3"/>
        <v>2</v>
      </c>
      <c r="K31" s="82">
        <f t="shared" si="3"/>
        <v>2</v>
      </c>
      <c r="L31" s="82">
        <f t="shared" si="3"/>
        <v>2</v>
      </c>
      <c r="M31" s="82">
        <f t="shared" si="3"/>
        <v>2</v>
      </c>
      <c r="N31" s="82">
        <f t="shared" si="3"/>
        <v>2</v>
      </c>
      <c r="O31" s="82">
        <f t="shared" si="3"/>
        <v>2</v>
      </c>
      <c r="P31" s="82">
        <f t="shared" si="3"/>
        <v>2</v>
      </c>
      <c r="Q31" s="82">
        <f t="shared" si="3"/>
        <v>2</v>
      </c>
      <c r="R31" s="82">
        <f t="shared" si="3"/>
        <v>2</v>
      </c>
      <c r="S31" s="82">
        <f t="shared" si="3"/>
        <v>2</v>
      </c>
      <c r="T31" s="82">
        <f t="shared" si="2"/>
        <v>2</v>
      </c>
      <c r="U31" s="82">
        <f t="shared" si="2"/>
        <v>2</v>
      </c>
      <c r="V31" s="82">
        <f t="shared" si="2"/>
        <v>2</v>
      </c>
      <c r="W31" s="82">
        <f t="shared" si="2"/>
        <v>2</v>
      </c>
      <c r="X31" s="82">
        <f t="shared" si="2"/>
        <v>2</v>
      </c>
    </row>
    <row r="32" spans="1:24" x14ac:dyDescent="0.25">
      <c r="B32" s="78" t="s">
        <v>104</v>
      </c>
      <c r="C32" s="81">
        <v>2</v>
      </c>
      <c r="D32" s="82">
        <f t="shared" si="3"/>
        <v>2</v>
      </c>
      <c r="E32" s="82">
        <f t="shared" si="2"/>
        <v>2</v>
      </c>
      <c r="F32" s="82">
        <f t="shared" si="2"/>
        <v>2</v>
      </c>
      <c r="G32" s="82">
        <f t="shared" si="2"/>
        <v>2</v>
      </c>
      <c r="H32" s="82">
        <f t="shared" si="2"/>
        <v>2</v>
      </c>
      <c r="I32" s="82">
        <f t="shared" si="2"/>
        <v>2</v>
      </c>
      <c r="J32" s="82">
        <f t="shared" si="2"/>
        <v>2</v>
      </c>
      <c r="K32" s="82">
        <f t="shared" si="2"/>
        <v>2</v>
      </c>
      <c r="L32" s="82">
        <f t="shared" si="2"/>
        <v>2</v>
      </c>
      <c r="M32" s="82">
        <f t="shared" si="2"/>
        <v>2</v>
      </c>
      <c r="N32" s="82">
        <f t="shared" si="2"/>
        <v>2</v>
      </c>
      <c r="O32" s="82">
        <f t="shared" si="2"/>
        <v>2</v>
      </c>
      <c r="P32" s="82">
        <f t="shared" si="2"/>
        <v>2</v>
      </c>
      <c r="Q32" s="82">
        <f t="shared" si="2"/>
        <v>2</v>
      </c>
      <c r="R32" s="82">
        <f t="shared" si="2"/>
        <v>2</v>
      </c>
      <c r="S32" s="82">
        <f t="shared" si="2"/>
        <v>2</v>
      </c>
      <c r="T32" s="82">
        <f t="shared" si="2"/>
        <v>2</v>
      </c>
      <c r="U32" s="82">
        <f t="shared" si="2"/>
        <v>2</v>
      </c>
      <c r="V32" s="82">
        <f t="shared" si="2"/>
        <v>2</v>
      </c>
      <c r="W32" s="82">
        <f t="shared" si="2"/>
        <v>2</v>
      </c>
      <c r="X32" s="82">
        <f t="shared" si="2"/>
        <v>2</v>
      </c>
    </row>
    <row r="33" spans="2:24" x14ac:dyDescent="0.25">
      <c r="B33" s="78" t="s">
        <v>105</v>
      </c>
      <c r="C33" s="81">
        <v>2</v>
      </c>
      <c r="D33" s="82">
        <f t="shared" si="3"/>
        <v>2</v>
      </c>
      <c r="E33" s="82">
        <f t="shared" si="2"/>
        <v>2</v>
      </c>
      <c r="F33" s="82">
        <f t="shared" si="2"/>
        <v>2</v>
      </c>
      <c r="G33" s="82">
        <f t="shared" si="2"/>
        <v>2</v>
      </c>
      <c r="H33" s="82">
        <f t="shared" si="2"/>
        <v>2</v>
      </c>
      <c r="I33" s="82">
        <f t="shared" si="2"/>
        <v>2</v>
      </c>
      <c r="J33" s="82">
        <f t="shared" si="2"/>
        <v>2</v>
      </c>
      <c r="K33" s="82">
        <f t="shared" si="2"/>
        <v>2</v>
      </c>
      <c r="L33" s="82">
        <f t="shared" si="2"/>
        <v>2</v>
      </c>
      <c r="M33" s="82">
        <f t="shared" si="2"/>
        <v>2</v>
      </c>
      <c r="N33" s="82">
        <f t="shared" si="2"/>
        <v>2</v>
      </c>
      <c r="O33" s="82">
        <f t="shared" si="2"/>
        <v>2</v>
      </c>
      <c r="P33" s="82">
        <f t="shared" si="2"/>
        <v>2</v>
      </c>
      <c r="Q33" s="82">
        <f t="shared" si="2"/>
        <v>2</v>
      </c>
      <c r="R33" s="82">
        <f t="shared" si="2"/>
        <v>2</v>
      </c>
      <c r="S33" s="82">
        <f t="shared" si="2"/>
        <v>2</v>
      </c>
      <c r="T33" s="82">
        <f t="shared" si="2"/>
        <v>2</v>
      </c>
      <c r="U33" s="82">
        <f t="shared" si="2"/>
        <v>2</v>
      </c>
      <c r="V33" s="82">
        <f t="shared" si="2"/>
        <v>2</v>
      </c>
      <c r="W33" s="82">
        <f t="shared" si="2"/>
        <v>2</v>
      </c>
      <c r="X33" s="82">
        <f t="shared" si="2"/>
        <v>2</v>
      </c>
    </row>
  </sheetData>
  <mergeCells count="8">
    <mergeCell ref="Q1:T1"/>
    <mergeCell ref="U1:X1"/>
    <mergeCell ref="C1:D1"/>
    <mergeCell ref="E1:F1"/>
    <mergeCell ref="G1:H1"/>
    <mergeCell ref="I1:J1"/>
    <mergeCell ref="K1:L1"/>
    <mergeCell ref="M1:P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use cases</vt:lpstr>
      <vt:lpstr>Sheet3</vt:lpstr>
      <vt:lpstr>ARS with Horizontal cropping</vt:lpstr>
      <vt:lpstr>ARS with vertical padding</vt:lpstr>
      <vt:lpstr>ParametersSettings</vt:lpstr>
    </vt:vector>
  </TitlesOfParts>
  <Company>Motorola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Lena</cp:lastModifiedBy>
  <dcterms:created xsi:type="dcterms:W3CDTF">2014-05-01T18:16:23Z</dcterms:created>
  <dcterms:modified xsi:type="dcterms:W3CDTF">2014-07-02T15:22:30Z</dcterms:modified>
</cp:coreProperties>
</file>