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현재_통합_문서" defaultThemeVersion="124226"/>
  <bookViews>
    <workbookView xWindow="360" yWindow="135" windowWidth="15075" windowHeight="7830"/>
  </bookViews>
  <sheets>
    <sheet name="Summary" sheetId="9" r:id="rId1"/>
    <sheet name="ClassA" sheetId="2" r:id="rId2"/>
    <sheet name="ClassB" sheetId="5" r:id="rId3"/>
    <sheet name="ClassC" sheetId="6" r:id="rId4"/>
    <sheet name="ClassD" sheetId="7" r:id="rId5"/>
    <sheet name="ClassE" sheetId="8" r:id="rId6"/>
  </sheets>
  <externalReferences>
    <externalReference r:id="rId7"/>
  </externalReferences>
  <calcPr calcId="125725"/>
  <fileRecoveryPr repairLoad="1"/>
</workbook>
</file>

<file path=xl/calcChain.xml><?xml version="1.0" encoding="utf-8"?>
<calcChain xmlns="http://schemas.openxmlformats.org/spreadsheetml/2006/main">
  <c r="B31" i="9"/>
  <c r="L31"/>
  <c r="C31" s="1"/>
  <c r="Z17" i="5" l="1"/>
  <c r="K31" i="9"/>
  <c r="AA28" i="8"/>
  <c r="Z28"/>
  <c r="AA27"/>
  <c r="Z27"/>
  <c r="AA26"/>
  <c r="Z26"/>
  <c r="AA25"/>
  <c r="Z25"/>
  <c r="AA24"/>
  <c r="Z24"/>
  <c r="AA23"/>
  <c r="Z23"/>
  <c r="AA22"/>
  <c r="Z22"/>
  <c r="AA21"/>
  <c r="Z21"/>
  <c r="AA20"/>
  <c r="Z20"/>
  <c r="AA19"/>
  <c r="Z19"/>
  <c r="AA18"/>
  <c r="Z18"/>
  <c r="AA17"/>
  <c r="Z17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Z14"/>
  <c r="AA14"/>
  <c r="Z15"/>
  <c r="AA15"/>
  <c r="AA4"/>
  <c r="Z4"/>
  <c r="AA53" i="7"/>
  <c r="Z53"/>
  <c r="AA52"/>
  <c r="Z52"/>
  <c r="AA51"/>
  <c r="Z51"/>
  <c r="AA50"/>
  <c r="Z50"/>
  <c r="AA49"/>
  <c r="Z49"/>
  <c r="AA48"/>
  <c r="Z48"/>
  <c r="AA47"/>
  <c r="Z47"/>
  <c r="AA46"/>
  <c r="Z46"/>
  <c r="AA45"/>
  <c r="Z45"/>
  <c r="AA44"/>
  <c r="Z44"/>
  <c r="AA43"/>
  <c r="Z43"/>
  <c r="AA42"/>
  <c r="Z42"/>
  <c r="AA41"/>
  <c r="Z41"/>
  <c r="AA40"/>
  <c r="Z40"/>
  <c r="AA39"/>
  <c r="Z39"/>
  <c r="AA38"/>
  <c r="Z38"/>
  <c r="AA36"/>
  <c r="Z36"/>
  <c r="AA35"/>
  <c r="Z35"/>
  <c r="AA34"/>
  <c r="Z34"/>
  <c r="AA33"/>
  <c r="Z33"/>
  <c r="AA32"/>
  <c r="Z32"/>
  <c r="AA31"/>
  <c r="Z31"/>
  <c r="AA30"/>
  <c r="Z30"/>
  <c r="AA29"/>
  <c r="Z29"/>
  <c r="AA28"/>
  <c r="Z28"/>
  <c r="AA27"/>
  <c r="Z27"/>
  <c r="AA26"/>
  <c r="Z26"/>
  <c r="AA25"/>
  <c r="Z25"/>
  <c r="AA24"/>
  <c r="Z24"/>
  <c r="AA23"/>
  <c r="Z23"/>
  <c r="AA22"/>
  <c r="Z22"/>
  <c r="AA21"/>
  <c r="Z21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Z14"/>
  <c r="AA14"/>
  <c r="Z15"/>
  <c r="AA15"/>
  <c r="Z16"/>
  <c r="AA16"/>
  <c r="Z17"/>
  <c r="AA17"/>
  <c r="Z18"/>
  <c r="AA18"/>
  <c r="Z19"/>
  <c r="AA19"/>
  <c r="AA4"/>
  <c r="Z4"/>
  <c r="AA53" i="6"/>
  <c r="Z53"/>
  <c r="AA52"/>
  <c r="Z52"/>
  <c r="AA51"/>
  <c r="Z51"/>
  <c r="AA50"/>
  <c r="Z50"/>
  <c r="AA49"/>
  <c r="Z49"/>
  <c r="AA48"/>
  <c r="Z48"/>
  <c r="AA47"/>
  <c r="Z47"/>
  <c r="AA46"/>
  <c r="Z46"/>
  <c r="AA45"/>
  <c r="Z45"/>
  <c r="AA44"/>
  <c r="Z44"/>
  <c r="AA43"/>
  <c r="Z43"/>
  <c r="AA42"/>
  <c r="Z42"/>
  <c r="AA41"/>
  <c r="Z41"/>
  <c r="AA40"/>
  <c r="Z40"/>
  <c r="AA39"/>
  <c r="Z39"/>
  <c r="AA38"/>
  <c r="Z38"/>
  <c r="Z22"/>
  <c r="AA22"/>
  <c r="Z23"/>
  <c r="AA23"/>
  <c r="Z24"/>
  <c r="AA24"/>
  <c r="Z25"/>
  <c r="AA25"/>
  <c r="Z26"/>
  <c r="AA26"/>
  <c r="Z27"/>
  <c r="AA27"/>
  <c r="Z28"/>
  <c r="AA28"/>
  <c r="Z29"/>
  <c r="AA29"/>
  <c r="Z30"/>
  <c r="AA30"/>
  <c r="Z31"/>
  <c r="AA31"/>
  <c r="Z32"/>
  <c r="AA32"/>
  <c r="Z33"/>
  <c r="AA33"/>
  <c r="Z34"/>
  <c r="AA34"/>
  <c r="Z35"/>
  <c r="AA35"/>
  <c r="Z36"/>
  <c r="AA36"/>
  <c r="AA21"/>
  <c r="Z21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Z14"/>
  <c r="AA14"/>
  <c r="Z15"/>
  <c r="AA15"/>
  <c r="Z16"/>
  <c r="AA16"/>
  <c r="Z17"/>
  <c r="AA17"/>
  <c r="Z18"/>
  <c r="AA18"/>
  <c r="Z19"/>
  <c r="AA19"/>
  <c r="AA4"/>
  <c r="Z4"/>
  <c r="AA65" i="5"/>
  <c r="Z65"/>
  <c r="AA64"/>
  <c r="Z64"/>
  <c r="AA63"/>
  <c r="Z63"/>
  <c r="AA62"/>
  <c r="Z62"/>
  <c r="AA61"/>
  <c r="Z61"/>
  <c r="AA60"/>
  <c r="Z60"/>
  <c r="AA59"/>
  <c r="Z59"/>
  <c r="AA58"/>
  <c r="Z58"/>
  <c r="AA57"/>
  <c r="Z57"/>
  <c r="AA56"/>
  <c r="Z56"/>
  <c r="AA55"/>
  <c r="Z55"/>
  <c r="AA54"/>
  <c r="Z54"/>
  <c r="AA53"/>
  <c r="Z53"/>
  <c r="AA52"/>
  <c r="Z52"/>
  <c r="AA51"/>
  <c r="Z51"/>
  <c r="AA50"/>
  <c r="Z50"/>
  <c r="AA49"/>
  <c r="Z49"/>
  <c r="AA48"/>
  <c r="Z48"/>
  <c r="AA47"/>
  <c r="Z47"/>
  <c r="AA46"/>
  <c r="Z46"/>
  <c r="AA44"/>
  <c r="Z44"/>
  <c r="AA43"/>
  <c r="Z43"/>
  <c r="AA42"/>
  <c r="Z42"/>
  <c r="AA41"/>
  <c r="Z41"/>
  <c r="AA40"/>
  <c r="Z40"/>
  <c r="AA39"/>
  <c r="Z39"/>
  <c r="AA38"/>
  <c r="Z38"/>
  <c r="AA37"/>
  <c r="Z37"/>
  <c r="AA36"/>
  <c r="Z36"/>
  <c r="AA35"/>
  <c r="Z35"/>
  <c r="AA34"/>
  <c r="Z34"/>
  <c r="AA33"/>
  <c r="Z33"/>
  <c r="AA32"/>
  <c r="Z32"/>
  <c r="AA31"/>
  <c r="Z31"/>
  <c r="AA30"/>
  <c r="Z30"/>
  <c r="AA29"/>
  <c r="Z29"/>
  <c r="AA28"/>
  <c r="Z28"/>
  <c r="AA27"/>
  <c r="Z27"/>
  <c r="AA26"/>
  <c r="Z26"/>
  <c r="AA25"/>
  <c r="Z25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Z14"/>
  <c r="AA14"/>
  <c r="Z15"/>
  <c r="AA15"/>
  <c r="Z16"/>
  <c r="AA16"/>
  <c r="AA17"/>
  <c r="Z18"/>
  <c r="AA18"/>
  <c r="Z19"/>
  <c r="AA19"/>
  <c r="Z20"/>
  <c r="AA20"/>
  <c r="Z21"/>
  <c r="AA21"/>
  <c r="Z22"/>
  <c r="AA22"/>
  <c r="Z23"/>
  <c r="AA23"/>
  <c r="AA4"/>
  <c r="Z4"/>
  <c r="X5" i="2"/>
  <c r="X6"/>
  <c r="X7"/>
  <c r="X8"/>
  <c r="X9"/>
  <c r="X10"/>
  <c r="X11"/>
  <c r="X4"/>
  <c r="Y5"/>
  <c r="Y6"/>
  <c r="Y7"/>
  <c r="Y8"/>
  <c r="Y9"/>
  <c r="Y10"/>
  <c r="Y11"/>
  <c r="Y4"/>
  <c r="Y4" i="6"/>
  <c r="N34" i="9"/>
  <c r="E34" s="1"/>
  <c r="M34"/>
  <c r="D34" s="1"/>
  <c r="K34"/>
  <c r="L34"/>
  <c r="C34" s="1"/>
  <c r="N33"/>
  <c r="E33" s="1"/>
  <c r="M33"/>
  <c r="D33" s="1"/>
  <c r="L33"/>
  <c r="C33" s="1"/>
  <c r="K33"/>
  <c r="B33" s="1"/>
  <c r="N32"/>
  <c r="E32" s="1"/>
  <c r="M32"/>
  <c r="D32" s="1"/>
  <c r="L32"/>
  <c r="K32"/>
  <c r="B32" s="1"/>
  <c r="N31"/>
  <c r="E31" s="1"/>
  <c r="M31"/>
  <c r="D31" s="1"/>
  <c r="X33" i="6"/>
  <c r="Y33"/>
  <c r="X34"/>
  <c r="Y34"/>
  <c r="X35"/>
  <c r="Y35"/>
  <c r="X36"/>
  <c r="Y36"/>
  <c r="T29" i="7"/>
  <c r="V8"/>
  <c r="W12" i="6"/>
  <c r="S50" i="5"/>
  <c r="R4" i="7"/>
  <c r="V12"/>
  <c r="R38"/>
  <c r="W33"/>
  <c r="R25"/>
  <c r="AH25"/>
  <c r="T42"/>
  <c r="W38" i="6"/>
  <c r="U29" i="5"/>
  <c r="T41"/>
  <c r="T8" i="2"/>
  <c r="AG8" i="7"/>
  <c r="W50" i="5"/>
  <c r="T54"/>
  <c r="T25" i="7"/>
  <c r="U46" i="6"/>
  <c r="R4"/>
  <c r="S42"/>
  <c r="W46" i="7"/>
  <c r="W41" i="5"/>
  <c r="T37"/>
  <c r="R62"/>
  <c r="T8" i="6"/>
  <c r="S12"/>
  <c r="W42"/>
  <c r="T46" i="5"/>
  <c r="U21" i="6"/>
  <c r="S50" i="7"/>
  <c r="W21"/>
  <c r="R21"/>
  <c r="S21"/>
  <c r="S29"/>
  <c r="AG25"/>
  <c r="V38" i="6"/>
  <c r="W8"/>
  <c r="R50" i="7"/>
  <c r="W29" i="5"/>
  <c r="R37"/>
  <c r="V42" i="6"/>
  <c r="T38" i="7"/>
  <c r="S33"/>
  <c r="V54" i="5"/>
  <c r="V33" i="7"/>
  <c r="U12" i="6"/>
  <c r="S12" i="7"/>
  <c r="V21" i="6"/>
  <c r="S16"/>
  <c r="R42"/>
  <c r="T33" i="5"/>
  <c r="W21" i="6"/>
  <c r="S37" i="5"/>
  <c r="U16" i="6"/>
  <c r="W58" i="5"/>
  <c r="T21" i="6"/>
  <c r="U16" i="7"/>
  <c r="T29" i="5"/>
  <c r="S25" i="6"/>
  <c r="W8" i="7"/>
  <c r="V8" i="6"/>
  <c r="R33" i="7"/>
  <c r="S58" i="5"/>
  <c r="AH16" i="7"/>
  <c r="W62" i="5"/>
  <c r="V25" i="7"/>
  <c r="T8"/>
  <c r="T62" i="5"/>
  <c r="W25" i="7"/>
  <c r="T46" i="6"/>
  <c r="W4"/>
  <c r="R54" i="5"/>
  <c r="R38" i="6"/>
  <c r="T42"/>
  <c r="W16" i="7"/>
  <c r="W42"/>
  <c r="R29"/>
  <c r="AG12"/>
  <c r="V42"/>
  <c r="V33" i="6"/>
  <c r="V50" i="7"/>
  <c r="U46"/>
  <c r="W50"/>
  <c r="U41" i="5"/>
  <c r="AH29" i="7"/>
  <c r="V46" i="5"/>
  <c r="T46" i="7"/>
  <c r="S46" i="6"/>
  <c r="U54" i="5"/>
  <c r="R33" i="6"/>
  <c r="U21" i="7"/>
  <c r="U29"/>
  <c r="T4" i="2"/>
  <c r="AH4" i="7"/>
  <c r="U50" i="5"/>
  <c r="T33" i="7"/>
  <c r="V58" i="5"/>
  <c r="R21" i="6"/>
  <c r="U42"/>
  <c r="U8" i="7"/>
  <c r="V33" i="5"/>
  <c r="V29" i="6"/>
  <c r="U12" i="7"/>
  <c r="R41" i="5"/>
  <c r="U50" i="7"/>
  <c r="U58" i="5"/>
  <c r="U4" i="7"/>
  <c r="V46"/>
  <c r="W29" i="6"/>
  <c r="R29"/>
  <c r="R8" i="7"/>
  <c r="U33" i="5"/>
  <c r="U46"/>
  <c r="R33"/>
  <c r="W25" i="6"/>
  <c r="S62" i="5"/>
  <c r="S21" i="6"/>
  <c r="S16" i="7"/>
  <c r="AG21"/>
  <c r="W46" i="6"/>
  <c r="T12" i="7"/>
  <c r="U42"/>
  <c r="AG33"/>
  <c r="U33"/>
  <c r="S46" i="5"/>
  <c r="T4" i="6"/>
  <c r="R29" i="5"/>
  <c r="W38" i="7"/>
  <c r="R12" i="6"/>
  <c r="T12"/>
  <c r="V38" i="7"/>
  <c r="V41" i="5"/>
  <c r="R46" i="6"/>
  <c r="AH8" i="7"/>
  <c r="R8" i="6"/>
  <c r="R16"/>
  <c r="AH33" i="7"/>
  <c r="U29" i="6"/>
  <c r="AG29" i="7"/>
  <c r="S42"/>
  <c r="U50" i="6"/>
  <c r="W54" i="5"/>
  <c r="T58"/>
  <c r="U4" i="6"/>
  <c r="S4"/>
  <c r="T33"/>
  <c r="S50"/>
  <c r="W12" i="7"/>
  <c r="V37" i="5"/>
  <c r="V16" i="7"/>
  <c r="V16" i="6"/>
  <c r="W50"/>
  <c r="V46"/>
  <c r="S4" i="7"/>
  <c r="U38"/>
  <c r="W29"/>
  <c r="AH12"/>
  <c r="S46"/>
  <c r="U25" i="6"/>
  <c r="AH21" i="7"/>
  <c r="V50" i="5"/>
  <c r="U38" i="6"/>
  <c r="R16" i="7"/>
  <c r="T21"/>
  <c r="T50"/>
  <c r="AG4"/>
  <c r="R46"/>
  <c r="T29" i="6"/>
  <c r="U62" i="5"/>
  <c r="S33"/>
  <c r="V62"/>
  <c r="S54"/>
  <c r="U8" i="6"/>
  <c r="T25"/>
  <c r="R50"/>
  <c r="V29" i="5"/>
  <c r="T16" i="7"/>
  <c r="V4" i="6"/>
  <c r="V25"/>
  <c r="S33"/>
  <c r="S38"/>
  <c r="R12" i="7"/>
  <c r="S38"/>
  <c r="S41" i="5"/>
  <c r="V21" i="7"/>
  <c r="AG16"/>
  <c r="T4"/>
  <c r="W33" i="6"/>
  <c r="U37" i="5"/>
  <c r="R50"/>
  <c r="W4" i="7"/>
  <c r="W16" i="6"/>
  <c r="T38"/>
  <c r="W33" i="5"/>
  <c r="V29" i="7"/>
  <c r="S29" i="6"/>
  <c r="U33"/>
  <c r="U25" i="7"/>
  <c r="W46" i="5"/>
  <c r="V50" i="6"/>
  <c r="T50" i="5"/>
  <c r="T50" i="6"/>
  <c r="S8"/>
  <c r="R58" i="5"/>
  <c r="R25" i="6"/>
  <c r="S29" i="5"/>
  <c r="S8" i="7"/>
  <c r="W37" i="5"/>
  <c r="R42" i="7"/>
  <c r="R46" i="5"/>
  <c r="T16" i="6"/>
  <c r="V4" i="7"/>
  <c r="S25"/>
  <c r="V12" i="6"/>
  <c r="P32" i="9" l="1"/>
  <c r="G32" s="1"/>
  <c r="C32"/>
  <c r="O34"/>
  <c r="F34" s="1"/>
  <c r="B34"/>
  <c r="P34"/>
  <c r="G34" s="1"/>
  <c r="O33"/>
  <c r="F33" s="1"/>
  <c r="O32"/>
  <c r="F32" s="1"/>
  <c r="M35"/>
  <c r="D35" s="1"/>
  <c r="O31"/>
  <c r="F31" s="1"/>
  <c r="K35"/>
  <c r="B35" s="1"/>
  <c r="P33"/>
  <c r="G33" s="1"/>
  <c r="N35"/>
  <c r="E35" s="1"/>
  <c r="P31"/>
  <c r="G31" s="1"/>
  <c r="L35"/>
  <c r="C35" s="1"/>
  <c r="X29" i="5"/>
  <c r="Y29"/>
  <c r="X30"/>
  <c r="Y30"/>
  <c r="X31"/>
  <c r="Y31"/>
  <c r="X32"/>
  <c r="Y32"/>
  <c r="S4" i="2"/>
  <c r="R16" i="5"/>
  <c r="W25"/>
  <c r="R4"/>
  <c r="U25"/>
  <c r="R12"/>
  <c r="R8"/>
  <c r="R25"/>
  <c r="W20"/>
  <c r="V20"/>
  <c r="U16"/>
  <c r="T4"/>
  <c r="S16"/>
  <c r="S4"/>
  <c r="W16"/>
  <c r="V25"/>
  <c r="V16"/>
  <c r="U8"/>
  <c r="T20"/>
  <c r="P8" i="2"/>
  <c r="U4"/>
  <c r="U20" i="5"/>
  <c r="W12"/>
  <c r="U8" i="2"/>
  <c r="S8" i="5"/>
  <c r="R4" i="2"/>
  <c r="T25" i="5"/>
  <c r="S20"/>
  <c r="T16"/>
  <c r="T12"/>
  <c r="W8"/>
  <c r="S25"/>
  <c r="V8"/>
  <c r="V4"/>
  <c r="W4"/>
  <c r="T8"/>
  <c r="V12"/>
  <c r="R8" i="2"/>
  <c r="U12" i="5"/>
  <c r="R20"/>
  <c r="U4"/>
  <c r="S12"/>
  <c r="S8" i="2"/>
  <c r="O35" i="9" l="1"/>
  <c r="F35" s="1"/>
  <c r="P35"/>
  <c r="G35" s="1"/>
  <c r="X18" i="8"/>
  <c r="Y18"/>
  <c r="X19"/>
  <c r="Y19"/>
  <c r="X20"/>
  <c r="Y20"/>
  <c r="X21"/>
  <c r="Y21"/>
  <c r="X22"/>
  <c r="Y22"/>
  <c r="X23"/>
  <c r="Y23"/>
  <c r="X24"/>
  <c r="Y24"/>
  <c r="X25"/>
  <c r="Y25"/>
  <c r="X26"/>
  <c r="Y26"/>
  <c r="X27"/>
  <c r="Y27"/>
  <c r="X28"/>
  <c r="Y28"/>
  <c r="Y17"/>
  <c r="X17"/>
  <c r="X44" i="5"/>
  <c r="Y44"/>
  <c r="X41"/>
  <c r="Y41"/>
  <c r="X42"/>
  <c r="Y42"/>
  <c r="X43"/>
  <c r="Y43"/>
  <c r="X16"/>
  <c r="Y16"/>
  <c r="X17"/>
  <c r="Y17"/>
  <c r="X18"/>
  <c r="Y18"/>
  <c r="X19"/>
  <c r="Y19"/>
  <c r="X20"/>
  <c r="Y20"/>
  <c r="X21"/>
  <c r="Y21"/>
  <c r="X22"/>
  <c r="Y22"/>
  <c r="X23"/>
  <c r="Y23"/>
  <c r="X4"/>
  <c r="Y4"/>
  <c r="X5"/>
  <c r="Y5"/>
  <c r="X6"/>
  <c r="Y6"/>
  <c r="X7"/>
  <c r="Y7"/>
  <c r="X8"/>
  <c r="Y8"/>
  <c r="X9"/>
  <c r="Y9"/>
  <c r="X10"/>
  <c r="Y10"/>
  <c r="X11"/>
  <c r="Y11"/>
  <c r="X12"/>
  <c r="Y12"/>
  <c r="X13"/>
  <c r="Y13"/>
  <c r="X14"/>
  <c r="Y14"/>
  <c r="Y15"/>
  <c r="X15"/>
  <c r="Y58"/>
  <c r="X12" i="8" l="1"/>
  <c r="AA29"/>
  <c r="Z29"/>
  <c r="E24" i="9" s="1"/>
  <c r="Y29" i="8"/>
  <c r="J24" i="9" s="1"/>
  <c r="X29" i="8"/>
  <c r="K24" i="9"/>
  <c r="X25" i="5"/>
  <c r="Y25"/>
  <c r="X26"/>
  <c r="Y26"/>
  <c r="X27"/>
  <c r="Y27"/>
  <c r="X28"/>
  <c r="Y28"/>
  <c r="X33"/>
  <c r="Y33"/>
  <c r="X34"/>
  <c r="Y34"/>
  <c r="X35"/>
  <c r="Y35"/>
  <c r="X36"/>
  <c r="Y36"/>
  <c r="X49"/>
  <c r="Y49"/>
  <c r="X50"/>
  <c r="Y50"/>
  <c r="X51"/>
  <c r="Y51"/>
  <c r="X52"/>
  <c r="Y52"/>
  <c r="X53"/>
  <c r="Y53"/>
  <c r="X54"/>
  <c r="Y54"/>
  <c r="X55"/>
  <c r="Y55"/>
  <c r="X56"/>
  <c r="Y56"/>
  <c r="X57"/>
  <c r="Y57"/>
  <c r="X58"/>
  <c r="X59"/>
  <c r="Y59"/>
  <c r="X60"/>
  <c r="Y60"/>
  <c r="X62"/>
  <c r="Y62"/>
  <c r="X63"/>
  <c r="Y63"/>
  <c r="X64"/>
  <c r="Y64"/>
  <c r="X65"/>
  <c r="Y65"/>
  <c r="X61"/>
  <c r="Y61"/>
  <c r="X18" i="6"/>
  <c r="X12" i="7"/>
  <c r="Y12"/>
  <c r="X13"/>
  <c r="Y13"/>
  <c r="X14"/>
  <c r="Y14"/>
  <c r="X15"/>
  <c r="Y15"/>
  <c r="X4"/>
  <c r="Y4"/>
  <c r="X5" i="8"/>
  <c r="Y5"/>
  <c r="X6"/>
  <c r="Y6"/>
  <c r="X7"/>
  <c r="Y7"/>
  <c r="X8"/>
  <c r="Y8"/>
  <c r="X9"/>
  <c r="Y9"/>
  <c r="X10"/>
  <c r="Y10"/>
  <c r="X11"/>
  <c r="Y11"/>
  <c r="Y12"/>
  <c r="X13"/>
  <c r="Y13"/>
  <c r="X14"/>
  <c r="Y14"/>
  <c r="X15"/>
  <c r="Y15"/>
  <c r="Y4"/>
  <c r="X4"/>
  <c r="Y53" i="7"/>
  <c r="X53"/>
  <c r="Y52"/>
  <c r="X52"/>
  <c r="Y51"/>
  <c r="X51"/>
  <c r="Y50"/>
  <c r="X50"/>
  <c r="Y49"/>
  <c r="X49"/>
  <c r="Y48"/>
  <c r="X48"/>
  <c r="Y47"/>
  <c r="X47"/>
  <c r="Y46"/>
  <c r="X46"/>
  <c r="Y45"/>
  <c r="X45"/>
  <c r="Y44"/>
  <c r="X44"/>
  <c r="Y43"/>
  <c r="X43"/>
  <c r="Y42"/>
  <c r="X42"/>
  <c r="Y41"/>
  <c r="X41"/>
  <c r="Y40"/>
  <c r="X40"/>
  <c r="Y39"/>
  <c r="X39"/>
  <c r="Y38"/>
  <c r="X38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X6"/>
  <c r="Y6"/>
  <c r="X7"/>
  <c r="Y7"/>
  <c r="X8"/>
  <c r="Y8"/>
  <c r="X9"/>
  <c r="Y9"/>
  <c r="X10"/>
  <c r="Y10"/>
  <c r="X11"/>
  <c r="Y11"/>
  <c r="X16"/>
  <c r="Y16"/>
  <c r="X17"/>
  <c r="Y17"/>
  <c r="X18"/>
  <c r="Y18"/>
  <c r="X19"/>
  <c r="Y19"/>
  <c r="Y5"/>
  <c r="X5"/>
  <c r="Y53" i="6"/>
  <c r="X53"/>
  <c r="Y52"/>
  <c r="X52"/>
  <c r="Y51"/>
  <c r="X51"/>
  <c r="Y50"/>
  <c r="X50"/>
  <c r="Y49"/>
  <c r="X49"/>
  <c r="Y48"/>
  <c r="X48"/>
  <c r="Y47"/>
  <c r="X47"/>
  <c r="Y46"/>
  <c r="X46"/>
  <c r="Y45"/>
  <c r="X45"/>
  <c r="Y44"/>
  <c r="X44"/>
  <c r="Y43"/>
  <c r="X43"/>
  <c r="Y42"/>
  <c r="X42"/>
  <c r="Y41"/>
  <c r="X41"/>
  <c r="Y40"/>
  <c r="X40"/>
  <c r="Y39"/>
  <c r="X39"/>
  <c r="Y38"/>
  <c r="X38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X5"/>
  <c r="Y5"/>
  <c r="X6"/>
  <c r="Y6"/>
  <c r="X7"/>
  <c r="Y7"/>
  <c r="X8"/>
  <c r="Y8"/>
  <c r="X9"/>
  <c r="Y9"/>
  <c r="X10"/>
  <c r="Y10"/>
  <c r="X11"/>
  <c r="Y11"/>
  <c r="X12"/>
  <c r="Y12"/>
  <c r="X13"/>
  <c r="Y13"/>
  <c r="X14"/>
  <c r="Y14"/>
  <c r="X15"/>
  <c r="Y15"/>
  <c r="X16"/>
  <c r="Y16"/>
  <c r="X17"/>
  <c r="Y17"/>
  <c r="Y18"/>
  <c r="X19"/>
  <c r="Y19"/>
  <c r="X4"/>
  <c r="Y48" i="5"/>
  <c r="X48"/>
  <c r="Y47"/>
  <c r="X47"/>
  <c r="Y46"/>
  <c r="X46"/>
  <c r="X37"/>
  <c r="Y37"/>
  <c r="X38"/>
  <c r="Y38"/>
  <c r="X39"/>
  <c r="Y39"/>
  <c r="X40"/>
  <c r="Y40"/>
  <c r="W5" i="2"/>
  <c r="W6"/>
  <c r="W7"/>
  <c r="W8"/>
  <c r="W9"/>
  <c r="W10"/>
  <c r="W11"/>
  <c r="W4"/>
  <c r="V4"/>
  <c r="V5"/>
  <c r="V6"/>
  <c r="V7"/>
  <c r="V8"/>
  <c r="V9"/>
  <c r="V10"/>
  <c r="V11"/>
  <c r="Q8"/>
  <c r="R17" i="8"/>
  <c r="S17"/>
  <c r="R25"/>
  <c r="W25"/>
  <c r="T21"/>
  <c r="T17"/>
  <c r="U25"/>
  <c r="R21"/>
  <c r="P4" i="2"/>
  <c r="Q4"/>
  <c r="T4" i="8"/>
  <c r="W17"/>
  <c r="U12"/>
  <c r="V25"/>
  <c r="W4"/>
  <c r="U4"/>
  <c r="R4"/>
  <c r="R8"/>
  <c r="S4"/>
  <c r="V17"/>
  <c r="W21"/>
  <c r="W8"/>
  <c r="V4"/>
  <c r="S25"/>
  <c r="T25"/>
  <c r="W12"/>
  <c r="S21"/>
  <c r="T8"/>
  <c r="U17"/>
  <c r="V8"/>
  <c r="R12"/>
  <c r="V12"/>
  <c r="V21"/>
  <c r="T12"/>
  <c r="S12"/>
  <c r="U21"/>
  <c r="S8"/>
  <c r="U8"/>
  <c r="R29" l="1"/>
  <c r="T29"/>
  <c r="W29"/>
  <c r="L11" i="9" s="1"/>
  <c r="V29" i="8"/>
  <c r="F11" i="9" s="1"/>
  <c r="S29" i="8"/>
  <c r="U29"/>
  <c r="R16"/>
  <c r="S16"/>
  <c r="Q11" i="9" s="1"/>
  <c r="R54" i="6"/>
  <c r="P9" i="9" s="1"/>
  <c r="S54" i="6"/>
  <c r="S9" i="9" s="1"/>
  <c r="R37" i="6"/>
  <c r="O9" i="9" s="1"/>
  <c r="S37" i="6"/>
  <c r="R9" i="9" s="1"/>
  <c r="R20" i="6"/>
  <c r="N10" i="9" s="1"/>
  <c r="S20" i="6"/>
  <c r="Q9" i="9" s="1"/>
  <c r="S45" i="5"/>
  <c r="R8" i="9" s="1"/>
  <c r="T45" i="5"/>
  <c r="C8" i="9" s="1"/>
  <c r="U45" i="5"/>
  <c r="I8" i="9" s="1"/>
  <c r="V45" i="5"/>
  <c r="F8" i="9" s="1"/>
  <c r="R45" i="5"/>
  <c r="O8" i="9" s="1"/>
  <c r="W45" i="5"/>
  <c r="L8" i="9" s="1"/>
  <c r="S66" i="5"/>
  <c r="S8" i="9" s="1"/>
  <c r="R66" i="5"/>
  <c r="P8" i="9" s="1"/>
  <c r="R24" i="5"/>
  <c r="N8" i="9" s="1"/>
  <c r="S24" i="5"/>
  <c r="Q8" i="9" s="1"/>
  <c r="P12" i="2"/>
  <c r="P7" i="9" s="1"/>
  <c r="Q12" i="2"/>
  <c r="S7" i="9" s="1"/>
  <c r="S20" i="7"/>
  <c r="Q10" i="9" s="1"/>
  <c r="R20" i="7"/>
  <c r="N11" i="9" s="1"/>
  <c r="R37" i="7"/>
  <c r="O10" i="9" s="1"/>
  <c r="S37" i="7"/>
  <c r="R10" i="9" s="1"/>
  <c r="R54" i="7"/>
  <c r="P10" i="9" s="1"/>
  <c r="S54" i="7"/>
  <c r="S10" i="9" s="1"/>
  <c r="Y20" i="6"/>
  <c r="H22" i="9" s="1"/>
  <c r="AA20" i="6"/>
  <c r="I22" i="9" s="1"/>
  <c r="Z20" i="6"/>
  <c r="C22" i="9" s="1"/>
  <c r="X20" i="6"/>
  <c r="B22" i="9" s="1"/>
  <c r="V12" i="2"/>
  <c r="F20" i="9" s="1"/>
  <c r="W12" i="2"/>
  <c r="L20" i="9" s="1"/>
  <c r="Y12" i="2"/>
  <c r="M20" i="9" s="1"/>
  <c r="R12" i="2"/>
  <c r="D7" i="9" s="1"/>
  <c r="T12" i="2"/>
  <c r="G7" i="9" s="1"/>
  <c r="X12" i="2"/>
  <c r="G20" i="9" s="1"/>
  <c r="U24" i="5"/>
  <c r="H8" i="9" s="1"/>
  <c r="V24" i="5"/>
  <c r="E8" i="9" s="1"/>
  <c r="T24" i="5"/>
  <c r="B8" i="9" s="1"/>
  <c r="W24" i="5"/>
  <c r="K8" i="9" s="1"/>
  <c r="T66" i="5"/>
  <c r="D8" i="9" s="1"/>
  <c r="V66" i="5"/>
  <c r="G8" i="9" s="1"/>
  <c r="W66" i="5"/>
  <c r="M8" i="9" s="1"/>
  <c r="U66" i="5"/>
  <c r="J8" i="9" s="1"/>
  <c r="T54" i="6"/>
  <c r="D9" i="9" s="1"/>
  <c r="U54" i="6"/>
  <c r="J9" i="9" s="1"/>
  <c r="V54" i="6"/>
  <c r="G10" i="9" s="1"/>
  <c r="W54" i="6"/>
  <c r="M9" i="9" s="1"/>
  <c r="T37" i="6"/>
  <c r="C9" i="9" s="1"/>
  <c r="U37" i="6"/>
  <c r="I9" i="9" s="1"/>
  <c r="V37" i="6"/>
  <c r="F9" i="9" s="1"/>
  <c r="W37" i="6"/>
  <c r="L9" i="9" s="1"/>
  <c r="T20" i="6"/>
  <c r="B9" i="9" s="1"/>
  <c r="U20" i="6"/>
  <c r="H9" i="9" s="1"/>
  <c r="V20" i="6"/>
  <c r="E9" i="9" s="1"/>
  <c r="W20" i="6"/>
  <c r="K9" i="9" s="1"/>
  <c r="T16" i="8"/>
  <c r="U16"/>
  <c r="H11" i="9" s="1"/>
  <c r="V16" i="8"/>
  <c r="E11" i="9" s="1"/>
  <c r="W16" i="8"/>
  <c r="K11" i="9" s="1"/>
  <c r="T54" i="7"/>
  <c r="D10" i="9" s="1"/>
  <c r="U54" i="7"/>
  <c r="J10" i="9" s="1"/>
  <c r="V54" i="7"/>
  <c r="W54"/>
  <c r="M10" i="9" s="1"/>
  <c r="V37" i="7"/>
  <c r="F10" i="9" s="1"/>
  <c r="W37" i="7"/>
  <c r="L10" i="9" s="1"/>
  <c r="T37" i="7"/>
  <c r="U37"/>
  <c r="I10" i="9" s="1"/>
  <c r="V20" i="7"/>
  <c r="E10" i="9" s="1"/>
  <c r="T20" i="7"/>
  <c r="B10" i="9" s="1"/>
  <c r="W20" i="7"/>
  <c r="K10" i="9" s="1"/>
  <c r="U20" i="7"/>
  <c r="H10" i="9" s="1"/>
  <c r="X24" i="5"/>
  <c r="B21" i="9" s="1"/>
  <c r="Y20" i="7"/>
  <c r="H23" i="9" s="1"/>
  <c r="Z45" i="5"/>
  <c r="E21" i="9" s="1"/>
  <c r="Z66" i="5"/>
  <c r="G21" i="9" s="1"/>
  <c r="AA16" i="8"/>
  <c r="I24" i="9" s="1"/>
  <c r="AA45" i="5"/>
  <c r="K21" i="9" s="1"/>
  <c r="Z54" i="6"/>
  <c r="G22" i="9" s="1"/>
  <c r="X37" i="7"/>
  <c r="D23" i="9" s="1"/>
  <c r="X16" i="8"/>
  <c r="Z24" i="5"/>
  <c r="C21" i="9" s="1"/>
  <c r="Y16" i="8"/>
  <c r="H24" i="9" s="1"/>
  <c r="AA54" i="7"/>
  <c r="M23" i="9" s="1"/>
  <c r="Y45" i="5"/>
  <c r="J21" i="9" s="1"/>
  <c r="X45" i="5"/>
  <c r="D21" i="9" s="1"/>
  <c r="X20" i="7"/>
  <c r="B23" i="9" s="1"/>
  <c r="Z16" i="8"/>
  <c r="C24" i="9" s="1"/>
  <c r="Z54" i="7"/>
  <c r="G23" i="9" s="1"/>
  <c r="AA20" i="7"/>
  <c r="I23" i="9" s="1"/>
  <c r="AA54" i="6"/>
  <c r="M22" i="9" s="1"/>
  <c r="X66" i="5"/>
  <c r="F21" i="9" s="1"/>
  <c r="AA24" i="5"/>
  <c r="I21" i="9" s="1"/>
  <c r="AA37" i="7"/>
  <c r="K23" i="9" s="1"/>
  <c r="Y37" i="7"/>
  <c r="J23" i="9" s="1"/>
  <c r="Z37" i="7"/>
  <c r="E23" i="9" s="1"/>
  <c r="Y66" i="5"/>
  <c r="L21" i="9" s="1"/>
  <c r="X54" i="6"/>
  <c r="F22" i="9" s="1"/>
  <c r="Y24" i="5"/>
  <c r="H21" i="9" s="1"/>
  <c r="X54" i="7"/>
  <c r="F23" i="9" s="1"/>
  <c r="Y54" i="7"/>
  <c r="L23" i="9" s="1"/>
  <c r="Y54" i="6"/>
  <c r="L22" i="9" s="1"/>
  <c r="Z20" i="7"/>
  <c r="C23" i="9" s="1"/>
  <c r="AA37" i="6"/>
  <c r="K22" i="9" s="1"/>
  <c r="S12" i="2"/>
  <c r="J7" i="9" s="1"/>
  <c r="Z37" i="6"/>
  <c r="E22" i="9" s="1"/>
  <c r="Y37" i="6"/>
  <c r="J22" i="9" s="1"/>
  <c r="X37" i="6"/>
  <c r="D22" i="9" s="1"/>
  <c r="AA66" i="5"/>
  <c r="M21" i="9" s="1"/>
  <c r="U12" i="2"/>
  <c r="M7" i="9" s="1"/>
  <c r="F25" l="1"/>
  <c r="M25"/>
  <c r="D24"/>
  <c r="B24"/>
  <c r="B25" s="1"/>
  <c r="I25"/>
  <c r="D25"/>
  <c r="E25"/>
  <c r="H25"/>
  <c r="J25"/>
  <c r="K25"/>
  <c r="C25"/>
  <c r="G25"/>
  <c r="L25"/>
  <c r="M12"/>
  <c r="J12"/>
  <c r="K12"/>
  <c r="N9"/>
  <c r="R11"/>
  <c r="R12" s="1"/>
  <c r="I11"/>
  <c r="I12" s="1"/>
  <c r="L12"/>
  <c r="H12"/>
  <c r="S12"/>
  <c r="C11"/>
  <c r="O11"/>
  <c r="O12" s="1"/>
  <c r="P12"/>
  <c r="Q12"/>
  <c r="B11"/>
  <c r="C10"/>
  <c r="G9"/>
  <c r="N12" l="1"/>
  <c r="C12"/>
  <c r="D12"/>
  <c r="G12"/>
  <c r="F12"/>
  <c r="B12"/>
  <c r="E12"/>
</calcChain>
</file>

<file path=xl/sharedStrings.xml><?xml version="1.0" encoding="utf-8"?>
<sst xmlns="http://schemas.openxmlformats.org/spreadsheetml/2006/main" count="317" uniqueCount="87">
  <si>
    <t>lowdelay_p</t>
    <phoneticPr fontId="1" type="noConversion"/>
  </si>
  <si>
    <t>lowdelay</t>
    <phoneticPr fontId="1" type="noConversion"/>
  </si>
  <si>
    <t>random
access</t>
    <phoneticPr fontId="1" type="noConversion"/>
  </si>
  <si>
    <t>BasketballDrive</t>
    <phoneticPr fontId="1" type="noConversion"/>
  </si>
  <si>
    <t>Cactus</t>
    <phoneticPr fontId="1" type="noConversion"/>
  </si>
  <si>
    <t>Kimono</t>
    <phoneticPr fontId="1" type="noConversion"/>
  </si>
  <si>
    <t>ParkScene</t>
    <phoneticPr fontId="1" type="noConversion"/>
  </si>
  <si>
    <t>BQterrace</t>
    <phoneticPr fontId="1" type="noConversion"/>
  </si>
  <si>
    <t>BasketballDrill</t>
    <phoneticPr fontId="1" type="noConversion"/>
  </si>
  <si>
    <t>BqMall</t>
    <phoneticPr fontId="1" type="noConversion"/>
  </si>
  <si>
    <t>PartyScene</t>
    <phoneticPr fontId="1" type="noConversion"/>
  </si>
  <si>
    <t>RaceHorse</t>
    <phoneticPr fontId="1" type="noConversion"/>
  </si>
  <si>
    <t>BasketballPass</t>
    <phoneticPr fontId="1" type="noConversion"/>
  </si>
  <si>
    <t>BlowingBubbles</t>
    <phoneticPr fontId="1" type="noConversion"/>
  </si>
  <si>
    <t>RaceHorses</t>
    <phoneticPr fontId="1" type="noConversion"/>
  </si>
  <si>
    <t>BqSquare</t>
    <phoneticPr fontId="1" type="noConversion"/>
  </si>
  <si>
    <t>FourPeople</t>
    <phoneticPr fontId="1" type="noConversion"/>
  </si>
  <si>
    <t>Johnny</t>
    <phoneticPr fontId="1" type="noConversion"/>
  </si>
  <si>
    <t>KristenAndSara</t>
    <phoneticPr fontId="1" type="noConversion"/>
  </si>
  <si>
    <t>QP</t>
    <phoneticPr fontId="1" type="noConversion"/>
  </si>
  <si>
    <t>lowdelay</t>
    <phoneticPr fontId="1" type="noConversion"/>
  </si>
  <si>
    <t>lowdelay_p</t>
    <phoneticPr fontId="1" type="noConversion"/>
  </si>
  <si>
    <t>Y-PSNR</t>
    <phoneticPr fontId="1" type="noConversion"/>
  </si>
  <si>
    <t>Y-PSNR</t>
    <phoneticPr fontId="1" type="noConversion"/>
  </si>
  <si>
    <t>U-PSNR</t>
    <phoneticPr fontId="1" type="noConversion"/>
  </si>
  <si>
    <t>U-PSNR</t>
    <phoneticPr fontId="1" type="noConversion"/>
  </si>
  <si>
    <t>V-PSNR</t>
    <phoneticPr fontId="1" type="noConversion"/>
  </si>
  <si>
    <t>V-PSNR</t>
    <phoneticPr fontId="1" type="noConversion"/>
  </si>
  <si>
    <t>Bitrate</t>
    <phoneticPr fontId="1" type="noConversion"/>
  </si>
  <si>
    <t>Bitrate</t>
    <phoneticPr fontId="1" type="noConversion"/>
  </si>
  <si>
    <t>HM8.0 original</t>
    <phoneticPr fontId="1" type="noConversion"/>
  </si>
  <si>
    <t>HM8.0 original</t>
    <phoneticPr fontId="1" type="noConversion"/>
  </si>
  <si>
    <t>HM8.0 rate control</t>
    <phoneticPr fontId="1" type="noConversion"/>
  </si>
  <si>
    <t>HM8.0 rate control</t>
    <phoneticPr fontId="1" type="noConversion"/>
  </si>
  <si>
    <t>proposed rate control</t>
    <phoneticPr fontId="1" type="noConversion"/>
  </si>
  <si>
    <t>proposed rate control</t>
    <phoneticPr fontId="1" type="noConversion"/>
  </si>
  <si>
    <t>Class A</t>
    <phoneticPr fontId="1" type="noConversion"/>
  </si>
  <si>
    <t>Class B</t>
    <phoneticPr fontId="1" type="noConversion"/>
  </si>
  <si>
    <t>Class C</t>
    <phoneticPr fontId="1" type="noConversion"/>
  </si>
  <si>
    <t>Class D</t>
    <phoneticPr fontId="1" type="noConversion"/>
  </si>
  <si>
    <t>Class E</t>
    <phoneticPr fontId="1" type="noConversion"/>
  </si>
  <si>
    <t>RA</t>
    <phoneticPr fontId="1" type="noConversion"/>
  </si>
  <si>
    <t>LP</t>
    <phoneticPr fontId="1" type="noConversion"/>
  </si>
  <si>
    <t>BD_PSNR</t>
    <phoneticPr fontId="1" type="noConversion"/>
  </si>
  <si>
    <t>BD_BR</t>
    <phoneticPr fontId="1" type="noConversion"/>
  </si>
  <si>
    <t>PeopleOnStreet</t>
    <phoneticPr fontId="1" type="noConversion"/>
  </si>
  <si>
    <t>Traffic</t>
    <phoneticPr fontId="1" type="noConversion"/>
  </si>
  <si>
    <t>average</t>
    <phoneticPr fontId="1" type="noConversion"/>
  </si>
  <si>
    <t>Proposed RC</t>
    <phoneticPr fontId="1" type="noConversion"/>
  </si>
  <si>
    <t>HM8.0 RC</t>
    <phoneticPr fontId="1" type="noConversion"/>
  </si>
  <si>
    <t>ΔPSNR</t>
  </si>
  <si>
    <t>Δkbps</t>
    <phoneticPr fontId="1" type="noConversion"/>
  </si>
  <si>
    <t>LB</t>
    <phoneticPr fontId="1" type="noConversion"/>
  </si>
  <si>
    <t>Class</t>
    <phoneticPr fontId="1" type="noConversion"/>
  </si>
  <si>
    <t>Delta Bitrate</t>
    <phoneticPr fontId="1" type="noConversion"/>
  </si>
  <si>
    <t>HM8.0</t>
    <phoneticPr fontId="1" type="noConversion"/>
  </si>
  <si>
    <t>Delta PSNR</t>
    <phoneticPr fontId="1" type="noConversion"/>
  </si>
  <si>
    <t>BD-PSNR</t>
    <phoneticPr fontId="1" type="noConversion"/>
  </si>
  <si>
    <t>BD-RATE</t>
    <phoneticPr fontId="1" type="noConversion"/>
  </si>
  <si>
    <t>PROPOSE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</si>
  <si>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HM8.0</t>
    </r>
    <r>
      <rPr>
        <sz val="11"/>
        <color theme="1"/>
        <rFont val="맑은 고딕"/>
        <family val="2"/>
        <charset val="129"/>
        <scheme val="minor"/>
      </rPr>
      <t xml:space="preserve"> vs HM8.0 RC</t>
    </r>
    <phoneticPr fontId="1" type="noConversion"/>
  </si>
  <si>
    <t>HM8.0 vs Proposed RC</t>
    <phoneticPr fontId="1" type="noConversion"/>
  </si>
  <si>
    <t>HEVC vs XXXX</t>
    <phoneticPr fontId="1" type="noConversion"/>
  </si>
  <si>
    <t>HEVC vs XXXX</t>
    <phoneticPr fontId="1" type="noConversion"/>
  </si>
  <si>
    <t>BD-PSNR</t>
    <phoneticPr fontId="1" type="noConversion"/>
  </si>
  <si>
    <t>BD-RATE</t>
    <phoneticPr fontId="1" type="noConversion"/>
  </si>
  <si>
    <t>RC vs Propose</t>
    <phoneticPr fontId="1" type="noConversion"/>
  </si>
  <si>
    <t>RC vs Propose</t>
    <phoneticPr fontId="1" type="noConversion"/>
  </si>
  <si>
    <t>HM8.0RC vs Proposed RC</t>
    <phoneticPr fontId="1" type="noConversion"/>
  </si>
  <si>
    <t>Proposed RC</t>
  </si>
  <si>
    <t>ΔBITS</t>
    <phoneticPr fontId="1" type="noConversion"/>
  </si>
  <si>
    <t>VAR</t>
    <phoneticPr fontId="1" type="noConversion"/>
  </si>
  <si>
    <t>VAR</t>
    <phoneticPr fontId="1" type="noConversion"/>
  </si>
  <si>
    <t>Variance</t>
    <phoneticPr fontId="1" type="noConversion"/>
  </si>
  <si>
    <t>Variance</t>
    <phoneticPr fontId="1" type="noConversion"/>
  </si>
  <si>
    <t>Class</t>
    <phoneticPr fontId="1" type="noConversion"/>
  </si>
  <si>
    <t>HM8.0 RC</t>
    <phoneticPr fontId="1" type="noConversion"/>
  </si>
  <si>
    <t>ΔBITS</t>
    <phoneticPr fontId="1" type="noConversion"/>
  </si>
  <si>
    <t>LB</t>
    <phoneticPr fontId="1" type="noConversion"/>
  </si>
  <si>
    <t>LP</t>
    <phoneticPr fontId="1" type="noConversion"/>
  </si>
  <si>
    <t>Class B</t>
    <phoneticPr fontId="1" type="noConversion"/>
  </si>
  <si>
    <t>Class C</t>
    <phoneticPr fontId="1" type="noConversion"/>
  </si>
  <si>
    <t>Class D</t>
    <phoneticPr fontId="1" type="noConversion"/>
  </si>
  <si>
    <t>Class E</t>
    <phoneticPr fontId="1" type="noConversion"/>
  </si>
  <si>
    <t>average</t>
    <phoneticPr fontId="1" type="noConversion"/>
  </si>
  <si>
    <t>Delta</t>
    <phoneticPr fontId="1" type="noConversion"/>
  </si>
  <si>
    <t>BD-BITRATE / BD-PSNR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</si>
</sst>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_ "/>
  </numFmts>
  <fonts count="2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sz val="11"/>
      <color theme="5" tint="0.59999389629810485"/>
      <name val="맑은 고딕"/>
      <family val="2"/>
      <charset val="129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9" applyNumberFormat="0" applyAlignment="0" applyProtection="0">
      <alignment vertical="center"/>
    </xf>
    <xf numFmtId="0" fontId="11" fillId="6" borderId="10" applyNumberFormat="0" applyAlignment="0" applyProtection="0">
      <alignment vertical="center"/>
    </xf>
    <xf numFmtId="0" fontId="12" fillId="6" borderId="9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0" borderId="0"/>
    <xf numFmtId="0" fontId="2" fillId="0" borderId="0">
      <alignment vertical="center"/>
    </xf>
    <xf numFmtId="0" fontId="2" fillId="8" borderId="13" applyNumberFormat="0" applyFont="0" applyAlignment="0" applyProtection="0">
      <alignment vertical="center"/>
    </xf>
  </cellStyleXfs>
  <cellXfs count="104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33" borderId="1" xfId="0" applyNumberFormat="1" applyFill="1" applyBorder="1" applyAlignment="1">
      <alignment horizontal="center" vertical="center"/>
    </xf>
    <xf numFmtId="176" fontId="0" fillId="34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>
      <alignment vertical="center"/>
    </xf>
    <xf numFmtId="176" fontId="0" fillId="35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35" borderId="1" xfId="0" applyNumberFormat="1" applyFill="1" applyBorder="1" applyAlignment="1">
      <alignment horizontal="center" vertical="center"/>
    </xf>
    <xf numFmtId="10" fontId="0" fillId="0" borderId="0" xfId="0" applyNumberFormat="1">
      <alignment vertical="center"/>
    </xf>
    <xf numFmtId="10" fontId="0" fillId="34" borderId="1" xfId="0" applyNumberFormat="1" applyFill="1" applyBorder="1">
      <alignment vertical="center"/>
    </xf>
    <xf numFmtId="0" fontId="0" fillId="0" borderId="0" xfId="0">
      <alignment vertical="center"/>
    </xf>
    <xf numFmtId="10" fontId="0" fillId="35" borderId="16" xfId="0" applyNumberForma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1" xfId="0" applyNumberFormat="1" applyBorder="1" applyAlignment="1">
      <alignment horizontal="center" vertical="center"/>
    </xf>
    <xf numFmtId="177" fontId="23" fillId="0" borderId="1" xfId="0" applyNumberFormat="1" applyFont="1" applyBorder="1" applyAlignment="1">
      <alignment horizontal="center" vertical="center"/>
    </xf>
    <xf numFmtId="177" fontId="23" fillId="33" borderId="1" xfId="0" applyNumberFormat="1" applyFont="1" applyFill="1" applyBorder="1" applyAlignment="1">
      <alignment horizontal="center" vertical="center"/>
    </xf>
    <xf numFmtId="10" fontId="23" fillId="0" borderId="1" xfId="0" applyNumberFormat="1" applyFont="1" applyBorder="1" applyAlignment="1">
      <alignment horizontal="center" vertical="center"/>
    </xf>
    <xf numFmtId="177" fontId="23" fillId="0" borderId="1" xfId="0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35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>
      <alignment vertical="center"/>
    </xf>
    <xf numFmtId="177" fontId="21" fillId="0" borderId="0" xfId="0" applyNumberFormat="1" applyFont="1" applyFill="1" applyBorder="1" applyAlignment="1">
      <alignment horizontal="center" vertical="center"/>
    </xf>
    <xf numFmtId="10" fontId="0" fillId="0" borderId="0" xfId="0" applyNumberFormat="1" applyFill="1" applyBorder="1">
      <alignment vertical="center"/>
    </xf>
    <xf numFmtId="0" fontId="0" fillId="0" borderId="16" xfId="0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34" borderId="1" xfId="0" applyNumberFormat="1" applyFill="1" applyBorder="1">
      <alignment vertical="center"/>
    </xf>
    <xf numFmtId="176" fontId="21" fillId="0" borderId="0" xfId="0" applyNumberFormat="1" applyFont="1">
      <alignment vertical="center"/>
    </xf>
    <xf numFmtId="0" fontId="0" fillId="0" borderId="16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2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0" fillId="0" borderId="5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19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5" borderId="5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5" borderId="5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10" fontId="0" fillId="34" borderId="2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34" borderId="2" xfId="0" applyNumberFormat="1" applyFill="1" applyBorder="1" applyAlignment="1">
      <alignment vertical="center"/>
    </xf>
    <xf numFmtId="0" fontId="0" fillId="35" borderId="1" xfId="0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35" borderId="15" xfId="0" applyFill="1" applyBorder="1" applyAlignment="1">
      <alignment horizontal="center" vertical="center"/>
    </xf>
    <xf numFmtId="0" fontId="0" fillId="35" borderId="16" xfId="0" applyFill="1" applyBorder="1" applyAlignment="1">
      <alignment horizontal="center" vertical="center"/>
    </xf>
    <xf numFmtId="0" fontId="0" fillId="35" borderId="1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4" fillId="35" borderId="5" xfId="0" applyFont="1" applyFill="1" applyBorder="1" applyAlignment="1">
      <alignment horizontal="center" vertical="center"/>
    </xf>
    <xf numFmtId="0" fontId="24" fillId="35" borderId="15" xfId="0" applyFont="1" applyFill="1" applyBorder="1" applyAlignment="1">
      <alignment vertical="center"/>
    </xf>
    <xf numFmtId="0" fontId="0" fillId="35" borderId="15" xfId="0" applyFill="1" applyBorder="1" applyAlignment="1">
      <alignment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18" fillId="0" borderId="0" xfId="0" applyNumberFormat="1" applyFo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>
      <alignment vertical="center"/>
    </xf>
  </cellXfs>
  <cellStyles count="45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메모 2" xfId="44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  <cellStyle name="표준 2" xfId="43"/>
    <cellStyle name="표준 3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VCEG-AE07_BJM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aph1"/>
      <sheetName val="Feuil1"/>
      <sheetName val="Feuil2"/>
      <sheetName val="Feuil3"/>
      <sheetName val="VCEG-AE07_BJM"/>
    </sheetNames>
    <definedNames>
      <definedName name="BJM"/>
    </definedNames>
    <sheetDataSet>
      <sheetData sheetId="0" refreshError="1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41"/>
  <sheetViews>
    <sheetView tabSelected="1" zoomScaleNormal="100" workbookViewId="0"/>
  </sheetViews>
  <sheetFormatPr defaultRowHeight="16.5"/>
  <cols>
    <col min="2" max="10" width="8.625" customWidth="1"/>
    <col min="11" max="14" width="9.625" customWidth="1"/>
    <col min="15" max="15" width="9.625" style="18" customWidth="1"/>
    <col min="16" max="16" width="9.625" customWidth="1"/>
    <col min="17" max="17" width="8.625" style="18" customWidth="1"/>
    <col min="18" max="18" width="8.625" customWidth="1"/>
    <col min="19" max="19" width="8.625" style="18" customWidth="1"/>
    <col min="20" max="27" width="8.625" customWidth="1"/>
  </cols>
  <sheetData>
    <row r="2" spans="1:23" s="12" customFormat="1">
      <c r="O2" s="18"/>
      <c r="Q2" s="18"/>
      <c r="S2" s="18"/>
    </row>
    <row r="3" spans="1:23" s="12" customFormat="1">
      <c r="A3" s="103" t="s">
        <v>86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3">
      <c r="A4" s="3"/>
      <c r="B4" s="70" t="s">
        <v>60</v>
      </c>
      <c r="C4" s="63"/>
      <c r="D4" s="63"/>
      <c r="E4" s="63"/>
      <c r="F4" s="63"/>
      <c r="G4" s="63"/>
      <c r="H4" s="63" t="s">
        <v>61</v>
      </c>
      <c r="I4" s="63"/>
      <c r="J4" s="63"/>
      <c r="K4" s="63"/>
      <c r="L4" s="63"/>
      <c r="M4" s="63"/>
      <c r="N4" s="63" t="s">
        <v>68</v>
      </c>
      <c r="O4" s="63"/>
      <c r="P4" s="63"/>
      <c r="Q4" s="63"/>
      <c r="R4" s="63"/>
      <c r="S4" s="63"/>
      <c r="T4" s="17"/>
      <c r="U4" s="17"/>
    </row>
    <row r="5" spans="1:23" s="12" customFormat="1">
      <c r="A5" s="3"/>
      <c r="B5" s="63" t="s">
        <v>43</v>
      </c>
      <c r="C5" s="63"/>
      <c r="D5" s="63"/>
      <c r="E5" s="63" t="s">
        <v>44</v>
      </c>
      <c r="F5" s="63"/>
      <c r="G5" s="63"/>
      <c r="H5" s="63" t="s">
        <v>43</v>
      </c>
      <c r="I5" s="63"/>
      <c r="J5" s="63"/>
      <c r="K5" s="63" t="s">
        <v>44</v>
      </c>
      <c r="L5" s="63"/>
      <c r="M5" s="63"/>
      <c r="N5" s="63" t="s">
        <v>43</v>
      </c>
      <c r="O5" s="63"/>
      <c r="P5" s="63"/>
      <c r="Q5" s="63" t="s">
        <v>44</v>
      </c>
      <c r="R5" s="63"/>
      <c r="S5" s="63"/>
      <c r="T5" s="17"/>
      <c r="U5" s="17"/>
    </row>
    <row r="6" spans="1:23">
      <c r="A6" s="3"/>
      <c r="B6" s="14" t="s">
        <v>52</v>
      </c>
      <c r="C6" s="14" t="s">
        <v>42</v>
      </c>
      <c r="D6" s="14" t="s">
        <v>41</v>
      </c>
      <c r="E6" s="14" t="s">
        <v>52</v>
      </c>
      <c r="F6" s="14" t="s">
        <v>42</v>
      </c>
      <c r="G6" s="14" t="s">
        <v>41</v>
      </c>
      <c r="H6" s="14" t="s">
        <v>52</v>
      </c>
      <c r="I6" s="14" t="s">
        <v>42</v>
      </c>
      <c r="J6" s="14" t="s">
        <v>41</v>
      </c>
      <c r="K6" s="14" t="s">
        <v>52</v>
      </c>
      <c r="L6" s="14" t="s">
        <v>42</v>
      </c>
      <c r="M6" s="14" t="s">
        <v>41</v>
      </c>
      <c r="N6" s="14" t="s">
        <v>52</v>
      </c>
      <c r="O6" s="14" t="s">
        <v>42</v>
      </c>
      <c r="P6" s="14" t="s">
        <v>41</v>
      </c>
      <c r="Q6" s="14" t="s">
        <v>52</v>
      </c>
      <c r="R6" s="14" t="s">
        <v>42</v>
      </c>
      <c r="S6" s="14" t="s">
        <v>41</v>
      </c>
      <c r="T6" s="17"/>
      <c r="U6" s="17"/>
    </row>
    <row r="7" spans="1:23">
      <c r="A7" s="3" t="s">
        <v>36</v>
      </c>
      <c r="B7" s="16"/>
      <c r="C7" s="16"/>
      <c r="D7" s="14">
        <f>ClassA!R12</f>
        <v>-1.3367597381261636</v>
      </c>
      <c r="E7" s="16"/>
      <c r="F7" s="16"/>
      <c r="G7" s="14">
        <f>ClassA!T12</f>
        <v>34.064886047057655</v>
      </c>
      <c r="H7" s="16"/>
      <c r="I7" s="16"/>
      <c r="J7" s="14">
        <f>ClassA!S12</f>
        <v>-1.031622429488227</v>
      </c>
      <c r="K7" s="16"/>
      <c r="L7" s="16"/>
      <c r="M7" s="14">
        <f>ClassA!U12</f>
        <v>28.435900613235098</v>
      </c>
      <c r="N7" s="16"/>
      <c r="O7" s="16"/>
      <c r="P7" s="14">
        <f>ClassA!P12</f>
        <v>0.30807583095170094</v>
      </c>
      <c r="Q7" s="16"/>
      <c r="R7" s="16"/>
      <c r="S7" s="14">
        <f>ClassA!Q12</f>
        <v>-6.2389114879041756</v>
      </c>
      <c r="T7" s="17"/>
      <c r="U7" s="17"/>
    </row>
    <row r="8" spans="1:23">
      <c r="A8" s="3" t="s">
        <v>37</v>
      </c>
      <c r="B8" s="14">
        <f>ClassB!T24</f>
        <v>-0.88032893078808294</v>
      </c>
      <c r="C8" s="14">
        <f>ClassB!T45</f>
        <v>-0.80214397261069548</v>
      </c>
      <c r="D8" s="14">
        <f>ClassB!T66</f>
        <v>-1.0404318275012163</v>
      </c>
      <c r="E8" s="14">
        <f>ClassB!V24</f>
        <v>39.055774326089043</v>
      </c>
      <c r="F8" s="14">
        <f>ClassB!V45</f>
        <v>34.06751575795542</v>
      </c>
      <c r="G8" s="14">
        <f>ClassB!V66</f>
        <v>41.135425697652693</v>
      </c>
      <c r="H8" s="14">
        <f>ClassB!U24</f>
        <v>-2.1068434869088013</v>
      </c>
      <c r="I8" s="14">
        <f>ClassB!U45</f>
        <v>-1.8813046814377579</v>
      </c>
      <c r="J8" s="14">
        <f>ClassB!U66</f>
        <v>-0.49046841658500162</v>
      </c>
      <c r="K8" s="14">
        <f>ClassB!W24</f>
        <v>101.14627346645497</v>
      </c>
      <c r="L8" s="14">
        <f>ClassB!W45</f>
        <v>83.552376522723378</v>
      </c>
      <c r="M8" s="14">
        <f>ClassB!W66</f>
        <v>18.864644877933411</v>
      </c>
      <c r="N8" s="14">
        <f>ClassB!R24</f>
        <v>-1.2275701757480397</v>
      </c>
      <c r="O8" s="14">
        <f>ClassB!R45</f>
        <v>-1.0792028816660431</v>
      </c>
      <c r="P8" s="14">
        <f>ClassB!R66</f>
        <v>0.55427881130744538</v>
      </c>
      <c r="Q8" s="14">
        <f>ClassB!S24</f>
        <v>47.730276318763835</v>
      </c>
      <c r="R8" s="14">
        <f>ClassB!S45</f>
        <v>40.615729868380498</v>
      </c>
      <c r="S8" s="14">
        <f>ClassB!S66</f>
        <v>-17.370711288029842</v>
      </c>
      <c r="T8" s="17"/>
      <c r="U8" s="17"/>
    </row>
    <row r="9" spans="1:23">
      <c r="A9" s="3" t="s">
        <v>38</v>
      </c>
      <c r="B9" s="14">
        <f>ClassC!T20</f>
        <v>-0.56610129296298206</v>
      </c>
      <c r="C9" s="14">
        <f>ClassC!T37</f>
        <v>-0.52207006596596117</v>
      </c>
      <c r="D9" s="14">
        <f>ClassC!T54</f>
        <v>-1.4857456655596912</v>
      </c>
      <c r="E9" s="14">
        <f>ClassC!V20</f>
        <v>15.320416315375766</v>
      </c>
      <c r="F9" s="14">
        <f>ClassC!V37</f>
        <v>14.747576511337279</v>
      </c>
      <c r="G9" s="14">
        <f>ClassC!W54</f>
        <v>8.4392789954884471</v>
      </c>
      <c r="H9" s="14">
        <f>ClassC!U20</f>
        <v>-1.2875530768829653</v>
      </c>
      <c r="I9" s="14">
        <f>ClassC!U37</f>
        <v>-1.157097143270253</v>
      </c>
      <c r="J9" s="14">
        <f>ClassC!U54</f>
        <v>-0.32784444619656739</v>
      </c>
      <c r="K9" s="14">
        <f>ClassC!W20</f>
        <v>36.246650511707813</v>
      </c>
      <c r="L9" s="14">
        <f>ClassC!W37</f>
        <v>33.559337025354587</v>
      </c>
      <c r="M9" s="14">
        <f>ClassC!W54</f>
        <v>8.4392789954884471</v>
      </c>
      <c r="N9" s="14">
        <f>ClassB!R24</f>
        <v>-1.2275701757480397</v>
      </c>
      <c r="O9" s="14">
        <f>ClassC!R37</f>
        <v>-0.6348952774756077</v>
      </c>
      <c r="P9" s="14">
        <f>ClassC!R54</f>
        <v>1.1582686032344625</v>
      </c>
      <c r="Q9" s="14">
        <f>ClassC!S20</f>
        <v>18.649919864682367</v>
      </c>
      <c r="R9" s="14">
        <f>ClassC!S37</f>
        <v>16.956329495837657</v>
      </c>
      <c r="S9" s="14">
        <f>ClassC!S54</f>
        <v>-23.579363803071335</v>
      </c>
      <c r="T9" s="17"/>
      <c r="U9" s="17"/>
    </row>
    <row r="10" spans="1:23">
      <c r="A10" s="3" t="s">
        <v>39</v>
      </c>
      <c r="B10" s="14">
        <f>ClassD!T20</f>
        <v>-0.49767883623247322</v>
      </c>
      <c r="C10" s="14">
        <f>ClassD!U37</f>
        <v>-0.93093863156570256</v>
      </c>
      <c r="D10" s="14">
        <f>ClassD!T54</f>
        <v>-1.2283004282661281</v>
      </c>
      <c r="E10" s="14">
        <f>ClassD!V20</f>
        <v>14.791935671951826</v>
      </c>
      <c r="F10" s="14">
        <f>ClassD!V37</f>
        <v>15.489325459907977</v>
      </c>
      <c r="G10" s="14">
        <f>ClassC!V54</f>
        <v>42.388488806895808</v>
      </c>
      <c r="H10" s="14">
        <f>ClassD!U20</f>
        <v>-1.0032753856214107</v>
      </c>
      <c r="I10" s="14">
        <f>ClassD!U37</f>
        <v>-0.93093863156570256</v>
      </c>
      <c r="J10" s="14">
        <f>ClassD!U54</f>
        <v>-0.33399270775093337</v>
      </c>
      <c r="K10" s="14">
        <f>ClassD!W20</f>
        <v>30.531006543758998</v>
      </c>
      <c r="L10" s="14">
        <f>ClassD!W37</f>
        <v>28.918569342988746</v>
      </c>
      <c r="M10" s="14">
        <f>ClassD!W54</f>
        <v>8.1686007231983169</v>
      </c>
      <c r="N10" s="14">
        <f>ClassC!R20</f>
        <v>-0.72116384727945548</v>
      </c>
      <c r="O10" s="14">
        <f>ClassD!R37</f>
        <v>-0.4367191177804452</v>
      </c>
      <c r="P10" s="14">
        <f>ClassD!R54</f>
        <v>0.89430570553153976</v>
      </c>
      <c r="Q10" s="14">
        <f>ClassD!S20</f>
        <v>13.405958797779244</v>
      </c>
      <c r="R10" s="14">
        <f>ClassD!S37</f>
        <v>11.621677491409839</v>
      </c>
      <c r="S10" s="14">
        <f>ClassD!S54</f>
        <v>-19.5438872903466</v>
      </c>
      <c r="T10" s="17"/>
      <c r="U10" s="17"/>
    </row>
    <row r="11" spans="1:23">
      <c r="A11" s="3" t="s">
        <v>40</v>
      </c>
      <c r="B11" s="14">
        <f>ClassE!U16</f>
        <v>-1.5005851678130948</v>
      </c>
      <c r="C11" s="14">
        <f>ClassE!T29</f>
        <v>-0.72386669762596745</v>
      </c>
      <c r="D11" s="16"/>
      <c r="E11" s="14">
        <f>ClassE!V16</f>
        <v>33.123965536550365</v>
      </c>
      <c r="F11" s="14">
        <f>ClassE!V29</f>
        <v>32.393313522083467</v>
      </c>
      <c r="G11" s="16"/>
      <c r="H11" s="14">
        <f>ClassE!U16</f>
        <v>-1.5005851678130948</v>
      </c>
      <c r="I11" s="14">
        <f>ClassE!U29</f>
        <v>-1.4475125659064751</v>
      </c>
      <c r="J11" s="16"/>
      <c r="K11" s="14">
        <f>ClassE!W16</f>
        <v>70.957649379166625</v>
      </c>
      <c r="L11" s="14">
        <f>ClassE!W29</f>
        <v>72.538847929529823</v>
      </c>
      <c r="M11" s="16"/>
      <c r="N11" s="14">
        <f>ClassD!R20</f>
        <v>-0.50559044390121333</v>
      </c>
      <c r="O11" s="14">
        <f>ClassE!T29</f>
        <v>-0.72386669762596745</v>
      </c>
      <c r="P11" s="16"/>
      <c r="Q11" s="14">
        <f>ClassE!S16</f>
        <v>30.462205394164005</v>
      </c>
      <c r="R11" s="14">
        <f>ClassE!U29</f>
        <v>-1.4475125659064751</v>
      </c>
      <c r="S11" s="16"/>
      <c r="T11" s="17"/>
      <c r="U11" s="17"/>
    </row>
    <row r="12" spans="1:23">
      <c r="A12" s="1" t="s">
        <v>47</v>
      </c>
      <c r="B12" s="13">
        <f>SUM(B7:B11)/COUNTA(B7:B11)</f>
        <v>-0.86117355694915831</v>
      </c>
      <c r="C12" s="13">
        <f t="shared" ref="C12:G12" si="0">SUM(C7:C11)/COUNTA(C7:C11)</f>
        <v>-0.74475484194208164</v>
      </c>
      <c r="D12" s="13">
        <f t="shared" si="0"/>
        <v>-1.2728094148632998</v>
      </c>
      <c r="E12" s="13">
        <f t="shared" si="0"/>
        <v>25.573022962491748</v>
      </c>
      <c r="F12" s="13">
        <f t="shared" si="0"/>
        <v>24.174432812821038</v>
      </c>
      <c r="G12" s="13">
        <f t="shared" si="0"/>
        <v>31.507019886773652</v>
      </c>
      <c r="H12" s="13">
        <f>SUM(H7:H11)/COUNTA(H7:H11)</f>
        <v>-1.4745642793065681</v>
      </c>
      <c r="I12" s="13">
        <f t="shared" ref="I12" si="1">SUM(I7:I11)/COUNTA(I7:I11)</f>
        <v>-1.354213255545047</v>
      </c>
      <c r="J12" s="13">
        <f t="shared" ref="J12" si="2">SUM(J7:J11)/COUNTA(J7:J11)</f>
        <v>-0.54598200000518238</v>
      </c>
      <c r="K12" s="13">
        <f t="shared" ref="K12" si="3">SUM(K7:K11)/COUNTA(K7:K11)</f>
        <v>59.7203949752721</v>
      </c>
      <c r="L12" s="13">
        <f t="shared" ref="L12" si="4">SUM(L7:L11)/COUNTA(L7:L11)</f>
        <v>54.642282705149135</v>
      </c>
      <c r="M12" s="13">
        <f t="shared" ref="M12" si="5">SUM(M7:M11)/COUNTA(M7:M11)</f>
        <v>15.977106302463818</v>
      </c>
      <c r="N12" s="13">
        <f t="shared" ref="N12" si="6">SUM(N7:N11)/COUNTA(N7:N11)</f>
        <v>-0.92047366066918701</v>
      </c>
      <c r="O12" s="13">
        <f t="shared" ref="O12" si="7">SUM(O7:O11)/COUNTA(O7:O11)</f>
        <v>-0.71867099363701581</v>
      </c>
      <c r="P12" s="13">
        <f t="shared" ref="P12" si="8">SUM(P7:P11)/COUNTA(P7:P11)</f>
        <v>0.72873223775628726</v>
      </c>
      <c r="Q12" s="13">
        <f t="shared" ref="Q12" si="9">SUM(Q7:Q11)/COUNTA(Q7:Q11)</f>
        <v>27.562090093847363</v>
      </c>
      <c r="R12" s="13">
        <f t="shared" ref="R12" si="10">SUM(R7:R11)/COUNTA(R7:R11)</f>
        <v>16.936556072430378</v>
      </c>
      <c r="S12" s="13">
        <f t="shared" ref="S12" si="11">SUM(S7:S11)/COUNTA(S7:S11)</f>
        <v>-16.683218467337987</v>
      </c>
      <c r="T12" s="17"/>
      <c r="U12" s="17"/>
    </row>
    <row r="13" spans="1:23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</row>
    <row r="14" spans="1:23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3">
      <c r="B15" s="17"/>
      <c r="C15" s="17"/>
      <c r="D15" s="17"/>
      <c r="E15" s="17"/>
      <c r="F15" s="17"/>
      <c r="G15" s="17"/>
      <c r="H15" s="61"/>
      <c r="I15" s="17"/>
      <c r="J15" s="17"/>
      <c r="K15" s="17"/>
      <c r="L15" s="17"/>
      <c r="M15" s="17"/>
      <c r="N15" s="17"/>
      <c r="O15" s="17"/>
      <c r="P15" s="17"/>
    </row>
    <row r="16" spans="1:23">
      <c r="A16" s="102" t="s">
        <v>85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51"/>
      <c r="P16" s="51"/>
      <c r="Q16" s="52"/>
      <c r="R16" s="52"/>
      <c r="S16" s="52"/>
      <c r="T16" s="52"/>
      <c r="U16" s="52"/>
      <c r="V16" s="52"/>
      <c r="W16" s="52"/>
    </row>
    <row r="17" spans="1:23">
      <c r="A17" s="64" t="s">
        <v>53</v>
      </c>
      <c r="B17" s="67" t="s">
        <v>49</v>
      </c>
      <c r="C17" s="68"/>
      <c r="D17" s="68"/>
      <c r="E17" s="68"/>
      <c r="F17" s="68"/>
      <c r="G17" s="69"/>
      <c r="H17" s="67" t="s">
        <v>48</v>
      </c>
      <c r="I17" s="68"/>
      <c r="J17" s="68"/>
      <c r="K17" s="68"/>
      <c r="L17" s="68"/>
      <c r="M17" s="69"/>
      <c r="N17" s="17"/>
      <c r="O17" s="51"/>
      <c r="P17" s="23"/>
      <c r="Q17" s="27"/>
      <c r="R17" s="27"/>
      <c r="S17" s="27"/>
      <c r="T17" s="27"/>
      <c r="U17" s="27"/>
      <c r="V17" s="27"/>
      <c r="W17" s="27"/>
    </row>
    <row r="18" spans="1:23">
      <c r="A18" s="64"/>
      <c r="B18" s="63" t="s">
        <v>52</v>
      </c>
      <c r="C18" s="63"/>
      <c r="D18" s="63" t="s">
        <v>42</v>
      </c>
      <c r="E18" s="63"/>
      <c r="F18" s="63" t="s">
        <v>41</v>
      </c>
      <c r="G18" s="63"/>
      <c r="H18" s="67" t="s">
        <v>52</v>
      </c>
      <c r="I18" s="69"/>
      <c r="J18" s="67" t="s">
        <v>42</v>
      </c>
      <c r="K18" s="69"/>
      <c r="L18" s="67" t="s">
        <v>41</v>
      </c>
      <c r="M18" s="69"/>
      <c r="N18" s="17"/>
      <c r="O18" s="51"/>
      <c r="P18" s="23"/>
      <c r="Q18" s="23"/>
      <c r="R18" s="23"/>
      <c r="S18" s="23"/>
      <c r="T18" s="23"/>
      <c r="U18" s="23"/>
      <c r="V18" s="23"/>
      <c r="W18" s="23"/>
    </row>
    <row r="19" spans="1:23">
      <c r="A19" s="64"/>
      <c r="B19" s="14" t="s">
        <v>51</v>
      </c>
      <c r="C19" s="14" t="s">
        <v>50</v>
      </c>
      <c r="D19" s="14" t="s">
        <v>51</v>
      </c>
      <c r="E19" s="14" t="s">
        <v>50</v>
      </c>
      <c r="F19" s="14" t="s">
        <v>51</v>
      </c>
      <c r="G19" s="14" t="s">
        <v>50</v>
      </c>
      <c r="H19" s="14" t="s">
        <v>51</v>
      </c>
      <c r="I19" s="14" t="s">
        <v>50</v>
      </c>
      <c r="J19" s="14" t="s">
        <v>51</v>
      </c>
      <c r="K19" s="14" t="s">
        <v>50</v>
      </c>
      <c r="L19" s="14" t="s">
        <v>51</v>
      </c>
      <c r="M19" s="14" t="s">
        <v>50</v>
      </c>
      <c r="N19" s="17"/>
      <c r="O19" s="27"/>
      <c r="P19" s="23"/>
      <c r="Q19" s="23"/>
      <c r="R19" s="23"/>
      <c r="S19" s="23"/>
      <c r="T19" s="23"/>
      <c r="U19" s="23"/>
      <c r="V19" s="23"/>
      <c r="W19" s="23"/>
    </row>
    <row r="20" spans="1:23">
      <c r="A20" s="3" t="s">
        <v>36</v>
      </c>
      <c r="B20" s="16"/>
      <c r="C20" s="16"/>
      <c r="D20" s="16"/>
      <c r="E20" s="16"/>
      <c r="F20" s="15">
        <f>ClassA!V12</f>
        <v>1.0351983082200831</v>
      </c>
      <c r="G20" s="15">
        <f>ClassA!X12</f>
        <v>-1.4416750000000014</v>
      </c>
      <c r="H20" s="16"/>
      <c r="I20" s="16"/>
      <c r="J20" s="16"/>
      <c r="K20" s="16"/>
      <c r="L20" s="15">
        <f>ClassA!W12</f>
        <v>1.3240086883886848</v>
      </c>
      <c r="M20" s="15">
        <f>ClassA!Y12</f>
        <v>-1.0547375000000012</v>
      </c>
      <c r="N20" s="17"/>
      <c r="O20" s="27"/>
      <c r="P20" s="23"/>
      <c r="Q20" s="23"/>
      <c r="R20" s="23"/>
      <c r="S20" s="23"/>
      <c r="T20" s="23"/>
      <c r="U20" s="23"/>
      <c r="V20" s="23"/>
      <c r="W20" s="23"/>
    </row>
    <row r="21" spans="1:23">
      <c r="A21" s="3" t="s">
        <v>37</v>
      </c>
      <c r="B21" s="15">
        <f>ClassB!X24</f>
        <v>0.25805882149861858</v>
      </c>
      <c r="C21" s="15">
        <f>ClassB!Z24</f>
        <v>-0.93108500000000038</v>
      </c>
      <c r="D21" s="15">
        <f>ClassB!X45</f>
        <v>0.19196006178575617</v>
      </c>
      <c r="E21" s="15">
        <f>ClassB!Z45</f>
        <v>-0.85671499999999967</v>
      </c>
      <c r="F21" s="15">
        <f>ClassB!X66</f>
        <v>0.81191740577172311</v>
      </c>
      <c r="G21" s="15">
        <f>ClassB!Z66</f>
        <v>-1.2163950000000001</v>
      </c>
      <c r="H21" s="15">
        <f>ClassB!Y24</f>
        <v>0.34184657802331453</v>
      </c>
      <c r="I21" s="15">
        <f>ClassB!AA24</f>
        <v>-2.0659000000000001</v>
      </c>
      <c r="J21" s="15">
        <f>ClassB!Y45</f>
        <v>0.29400701982494809</v>
      </c>
      <c r="K21" s="15">
        <f>ClassB!AA45</f>
        <v>-1.8710399999999994</v>
      </c>
      <c r="L21" s="15">
        <f>ClassB!Y66</f>
        <v>1.2526243657440777</v>
      </c>
      <c r="M21" s="15">
        <f>ClassB!AA66</f>
        <v>-0.59259000000000017</v>
      </c>
      <c r="N21" s="17"/>
      <c r="O21" s="27"/>
      <c r="P21" s="23"/>
      <c r="Q21" s="23"/>
      <c r="R21" s="23"/>
      <c r="S21" s="23"/>
      <c r="T21" s="23"/>
      <c r="U21" s="23"/>
      <c r="V21" s="23"/>
      <c r="W21" s="23"/>
    </row>
    <row r="22" spans="1:23">
      <c r="A22" s="3" t="s">
        <v>38</v>
      </c>
      <c r="B22" s="15">
        <f>ClassC!X20</f>
        <v>0.37910254146855304</v>
      </c>
      <c r="C22" s="15">
        <f>ClassC!Z20</f>
        <v>-0.56316249999999957</v>
      </c>
      <c r="D22" s="15">
        <f>ClassC!X37</f>
        <v>0.25636174567066017</v>
      </c>
      <c r="E22" s="15">
        <f>ClassC!Z37</f>
        <v>-0.53153749999999955</v>
      </c>
      <c r="F22" s="15">
        <f>ClassC!X54</f>
        <v>0.65941684392962951</v>
      </c>
      <c r="G22" s="15">
        <f>ClassC!Z54</f>
        <v>-1.4646625000000004</v>
      </c>
      <c r="H22" s="15">
        <f>ClassC!Y20</f>
        <v>0.18985394970854474</v>
      </c>
      <c r="I22" s="15">
        <f>ClassC!AA20</f>
        <v>-1.2619437499999999</v>
      </c>
      <c r="J22" s="15">
        <f>ClassC!Y37</f>
        <v>0.18474634078611957</v>
      </c>
      <c r="K22" s="15">
        <f>ClassC!AA37</f>
        <v>-1.1603124999999999</v>
      </c>
      <c r="L22" s="15">
        <f>ClassC!Y54</f>
        <v>0.26086966481900314</v>
      </c>
      <c r="M22" s="15">
        <f>ClassC!AA54</f>
        <v>-0.3409812500000009</v>
      </c>
      <c r="N22" s="17"/>
      <c r="O22" s="27"/>
      <c r="P22" s="23"/>
      <c r="Q22" s="23"/>
      <c r="R22" s="23"/>
      <c r="S22" s="23"/>
      <c r="T22" s="23"/>
      <c r="U22" s="23"/>
      <c r="V22" s="23"/>
      <c r="W22" s="23"/>
    </row>
    <row r="23" spans="1:23">
      <c r="A23" s="3" t="s">
        <v>39</v>
      </c>
      <c r="B23" s="15">
        <f>ClassD!X20</f>
        <v>0.12905866975077576</v>
      </c>
      <c r="C23" s="15">
        <f>ClassD!Z20</f>
        <v>-0.44902499999999934</v>
      </c>
      <c r="D23" s="15">
        <f>ClassD!X37</f>
        <v>0.14388756473962711</v>
      </c>
      <c r="E23" s="15">
        <f>ClassD!Z37</f>
        <v>-0.45239999999999947</v>
      </c>
      <c r="F23" s="15">
        <f>ClassD!X54</f>
        <v>0.70257404672605106</v>
      </c>
      <c r="G23" s="15">
        <f>ClassD!Z54</f>
        <v>-1.1743937500000001</v>
      </c>
      <c r="H23" s="15">
        <f>ClassD!Y20</f>
        <v>0.16593405385920951</v>
      </c>
      <c r="I23" s="15">
        <f>ClassD!AA20</f>
        <v>-0.91771250000000038</v>
      </c>
      <c r="J23" s="15">
        <f>ClassD!Y37</f>
        <v>0.19079936061030742</v>
      </c>
      <c r="K23" s="15">
        <f>ClassD!AA37</f>
        <v>-0.8722562500000004</v>
      </c>
      <c r="L23" s="15">
        <f>ClassD!Y54</f>
        <v>0.36324790641026916</v>
      </c>
      <c r="M23" s="15">
        <f>ClassD!AA54</f>
        <v>-0.33574999999999999</v>
      </c>
      <c r="N23" s="17"/>
      <c r="O23" s="27"/>
      <c r="P23" s="23"/>
      <c r="Q23" s="23"/>
      <c r="R23" s="23"/>
      <c r="S23" s="23"/>
      <c r="T23" s="23"/>
      <c r="U23" s="23"/>
      <c r="V23" s="23"/>
      <c r="W23" s="23"/>
    </row>
    <row r="24" spans="1:23">
      <c r="A24" s="3" t="s">
        <v>40</v>
      </c>
      <c r="B24" s="28">
        <f>ClassE!X16</f>
        <v>0.50444513393851598</v>
      </c>
      <c r="C24" s="15">
        <f>ClassE!Z16</f>
        <v>-0.77404999999999957</v>
      </c>
      <c r="D24" s="28">
        <f>ClassE!X16</f>
        <v>0.50444513393851598</v>
      </c>
      <c r="E24" s="15">
        <f>ClassE!Z29</f>
        <v>-0.70764166666666739</v>
      </c>
      <c r="F24" s="16"/>
      <c r="G24" s="16"/>
      <c r="H24" s="15">
        <f>ClassE!Y16</f>
        <v>0.71819823147856221</v>
      </c>
      <c r="I24" s="15">
        <f>ClassE!AA16</f>
        <v>-1.4828250000000001</v>
      </c>
      <c r="J24" s="15">
        <f>ClassE!Y29</f>
        <v>0.73367028858253891</v>
      </c>
      <c r="K24" s="15">
        <f>ClassE!AA29</f>
        <v>-1.4157249999999995</v>
      </c>
      <c r="L24" s="16"/>
      <c r="M24" s="16"/>
      <c r="N24" s="17"/>
      <c r="O24" s="27"/>
      <c r="P24" s="23"/>
      <c r="Q24" s="23"/>
      <c r="R24" s="23"/>
      <c r="S24" s="23"/>
      <c r="T24" s="23"/>
      <c r="U24" s="23"/>
      <c r="V24" s="23"/>
      <c r="W24" s="23"/>
    </row>
    <row r="25" spans="1:23">
      <c r="A25" s="1" t="s">
        <v>47</v>
      </c>
      <c r="B25" s="14">
        <f>SUM(B20:B24)/COUNTA(B20:B24)</f>
        <v>0.31766629166411586</v>
      </c>
      <c r="C25" s="14">
        <f t="shared" ref="C25:M25" si="12">SUM(C20:C24)/COUNTA(C20:C24)</f>
        <v>-0.67933062499999974</v>
      </c>
      <c r="D25" s="14">
        <f t="shared" si="12"/>
        <v>0.2741636265336399</v>
      </c>
      <c r="E25" s="14">
        <f t="shared" si="12"/>
        <v>-0.63707354166666652</v>
      </c>
      <c r="F25" s="14">
        <f t="shared" si="12"/>
        <v>0.80227665116187175</v>
      </c>
      <c r="G25" s="14">
        <f t="shared" si="12"/>
        <v>-1.3242815625000004</v>
      </c>
      <c r="H25" s="14">
        <f t="shared" si="12"/>
        <v>0.35395820326740773</v>
      </c>
      <c r="I25" s="14">
        <f t="shared" si="12"/>
        <v>-1.4320953125</v>
      </c>
      <c r="J25" s="14">
        <f t="shared" si="12"/>
        <v>0.3508057524509785</v>
      </c>
      <c r="K25" s="14">
        <f t="shared" si="12"/>
        <v>-1.3298334374999998</v>
      </c>
      <c r="L25" s="14">
        <f t="shared" si="12"/>
        <v>0.80018765634050859</v>
      </c>
      <c r="M25" s="14">
        <f t="shared" si="12"/>
        <v>-0.58101468750000063</v>
      </c>
      <c r="N25" s="17"/>
      <c r="O25" s="51"/>
      <c r="P25" s="51"/>
      <c r="Q25" s="51"/>
      <c r="R25" s="51"/>
      <c r="S25" s="51"/>
      <c r="T25" s="51"/>
      <c r="U25" s="51"/>
      <c r="V25" s="52"/>
      <c r="W25" s="52"/>
    </row>
    <row r="26" spans="1:23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3" s="34" customFormat="1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3">
      <c r="A28" s="61" t="s">
        <v>73</v>
      </c>
      <c r="B28" s="51"/>
      <c r="C28" s="51"/>
      <c r="D28" s="51"/>
      <c r="E28" s="51"/>
      <c r="F28" s="51"/>
      <c r="G28" s="51"/>
      <c r="H28" s="51"/>
      <c r="I28" s="101"/>
      <c r="J28" s="101" t="s">
        <v>74</v>
      </c>
      <c r="K28" s="101"/>
      <c r="L28" s="101"/>
      <c r="M28" s="101"/>
      <c r="N28" s="101"/>
      <c r="O28" s="101"/>
      <c r="P28" s="101"/>
      <c r="Q28" s="17"/>
      <c r="R28" s="17"/>
      <c r="S28" s="17"/>
      <c r="T28" s="17"/>
      <c r="U28" s="17"/>
    </row>
    <row r="29" spans="1:23">
      <c r="A29" s="62" t="s">
        <v>53</v>
      </c>
      <c r="B29" s="63" t="s">
        <v>49</v>
      </c>
      <c r="C29" s="64"/>
      <c r="D29" s="64" t="s">
        <v>69</v>
      </c>
      <c r="E29" s="64"/>
      <c r="F29" s="65" t="s">
        <v>70</v>
      </c>
      <c r="G29" s="66"/>
      <c r="H29" s="53"/>
      <c r="I29" s="101"/>
      <c r="J29" s="101" t="s">
        <v>75</v>
      </c>
      <c r="K29" s="101" t="s">
        <v>76</v>
      </c>
      <c r="L29" s="101"/>
      <c r="M29" s="101" t="s">
        <v>69</v>
      </c>
      <c r="N29" s="101"/>
      <c r="O29" s="101" t="s">
        <v>77</v>
      </c>
      <c r="P29" s="101"/>
      <c r="Q29" s="17"/>
    </row>
    <row r="30" spans="1:23">
      <c r="A30" s="62"/>
      <c r="B30" s="49" t="s">
        <v>52</v>
      </c>
      <c r="C30" s="49" t="s">
        <v>42</v>
      </c>
      <c r="D30" s="49" t="s">
        <v>52</v>
      </c>
      <c r="E30" s="49" t="s">
        <v>42</v>
      </c>
      <c r="F30" s="49" t="s">
        <v>52</v>
      </c>
      <c r="G30" s="49" t="s">
        <v>42</v>
      </c>
      <c r="H30" s="54"/>
      <c r="I30" s="101"/>
      <c r="J30" s="101"/>
      <c r="K30" s="101" t="s">
        <v>78</v>
      </c>
      <c r="L30" s="101" t="s">
        <v>79</v>
      </c>
      <c r="M30" s="101" t="s">
        <v>78</v>
      </c>
      <c r="N30" s="101" t="s">
        <v>79</v>
      </c>
      <c r="O30" s="101" t="s">
        <v>78</v>
      </c>
      <c r="P30" s="101" t="s">
        <v>79</v>
      </c>
      <c r="Q30" s="17"/>
    </row>
    <row r="31" spans="1:23">
      <c r="A31" s="50" t="s">
        <v>37</v>
      </c>
      <c r="B31" s="39">
        <f>AVERAGE(ClassB!L25:L44)</f>
        <v>70721.69200000001</v>
      </c>
      <c r="C31" s="39">
        <f t="shared" ref="C31:G31" si="13">L31</f>
        <v>70721.69200000001</v>
      </c>
      <c r="D31" s="39">
        <f t="shared" si="13"/>
        <v>32028.894000000008</v>
      </c>
      <c r="E31" s="39">
        <f t="shared" si="13"/>
        <v>38191.277499999997</v>
      </c>
      <c r="F31" s="40">
        <f t="shared" si="13"/>
        <v>0.54542947437861267</v>
      </c>
      <c r="G31" s="40">
        <f t="shared" si="13"/>
        <v>0.45997788768967812</v>
      </c>
      <c r="H31" s="55"/>
      <c r="I31" s="101"/>
      <c r="J31" s="101" t="s">
        <v>80</v>
      </c>
      <c r="K31" s="101">
        <f>AVERAGE(ClassB!L4:L23)</f>
        <v>70459.680499999988</v>
      </c>
      <c r="L31" s="101">
        <f>AVERAGE(ClassB!L25:L44)</f>
        <v>70721.69200000001</v>
      </c>
      <c r="M31" s="101">
        <f>AVERAGE(ClassB!Q4:Q23)</f>
        <v>32028.894000000008</v>
      </c>
      <c r="N31" s="101">
        <f>AVERAGE(ClassB!Q25:Q44)</f>
        <v>38191.277499999997</v>
      </c>
      <c r="O31" s="101">
        <f>(K31-M31)/K31</f>
        <v>0.54542947437861267</v>
      </c>
      <c r="P31" s="101">
        <f>(L31-N31)/L31</f>
        <v>0.45997788768967812</v>
      </c>
      <c r="Q31" s="17"/>
    </row>
    <row r="32" spans="1:23">
      <c r="A32" s="50" t="s">
        <v>38</v>
      </c>
      <c r="B32" s="39">
        <f t="shared" ref="B32:G35" si="14">K32</f>
        <v>15734.447499999998</v>
      </c>
      <c r="C32" s="39">
        <f t="shared" si="14"/>
        <v>17264.646874999999</v>
      </c>
      <c r="D32" s="39">
        <f t="shared" si="14"/>
        <v>2692.1111874999997</v>
      </c>
      <c r="E32" s="39">
        <f t="shared" si="14"/>
        <v>2864.0005000000001</v>
      </c>
      <c r="F32" s="40">
        <f t="shared" si="14"/>
        <v>0.82890335440758256</v>
      </c>
      <c r="G32" s="40">
        <f t="shared" si="14"/>
        <v>0.83411184018207729</v>
      </c>
      <c r="H32" s="55"/>
      <c r="I32" s="101"/>
      <c r="J32" s="101" t="s">
        <v>81</v>
      </c>
      <c r="K32" s="101">
        <f>AVERAGE(ClassC!L4:L19)</f>
        <v>15734.447499999998</v>
      </c>
      <c r="L32" s="101">
        <f>AVERAGE(ClassC!L21:L36)</f>
        <v>17264.646874999999</v>
      </c>
      <c r="M32" s="101">
        <f>AVERAGE(ClassC!Q4:Q19)</f>
        <v>2692.1111874999997</v>
      </c>
      <c r="N32" s="101">
        <f>AVERAGE(ClassC!Q21:Q36)</f>
        <v>2864.0005000000001</v>
      </c>
      <c r="O32" s="101">
        <f t="shared" ref="O32:P34" si="15">(K32-M32)/K32</f>
        <v>0.82890335440758256</v>
      </c>
      <c r="P32" s="101">
        <f t="shared" si="15"/>
        <v>0.83411184018207729</v>
      </c>
      <c r="Q32" s="17"/>
    </row>
    <row r="33" spans="1:17">
      <c r="A33" s="50" t="s">
        <v>39</v>
      </c>
      <c r="B33" s="39">
        <f t="shared" si="14"/>
        <v>2785.1689375000005</v>
      </c>
      <c r="C33" s="39">
        <f t="shared" si="14"/>
        <v>2875.9349375000006</v>
      </c>
      <c r="D33" s="39">
        <f t="shared" si="14"/>
        <v>1581.0043125</v>
      </c>
      <c r="E33" s="39">
        <f t="shared" si="14"/>
        <v>1743.9081874999999</v>
      </c>
      <c r="F33" s="40">
        <f t="shared" si="14"/>
        <v>0.43234886357768748</v>
      </c>
      <c r="G33" s="40">
        <f t="shared" si="14"/>
        <v>0.39362043112979861</v>
      </c>
      <c r="H33" s="55"/>
      <c r="I33" s="101"/>
      <c r="J33" s="101" t="s">
        <v>82</v>
      </c>
      <c r="K33" s="101">
        <f>AVERAGE(ClassD!L4:L19)</f>
        <v>2785.1689375000005</v>
      </c>
      <c r="L33" s="101">
        <f>AVERAGE(ClassD!L21:L36)</f>
        <v>2875.9349375000006</v>
      </c>
      <c r="M33" s="101">
        <f>AVERAGE(ClassD!Q4:Q19)</f>
        <v>1581.0043125</v>
      </c>
      <c r="N33" s="101">
        <f>AVERAGE(ClassD!Q21:Q36)</f>
        <v>1743.9081874999999</v>
      </c>
      <c r="O33" s="101">
        <f>(K33-M33)/K33</f>
        <v>0.43234886357768748</v>
      </c>
      <c r="P33" s="101">
        <f t="shared" si="15"/>
        <v>0.39362043112979861</v>
      </c>
      <c r="Q33" s="17"/>
    </row>
    <row r="34" spans="1:17">
      <c r="A34" s="50" t="s">
        <v>40</v>
      </c>
      <c r="B34" s="41">
        <f t="shared" si="14"/>
        <v>7778.1445454545456</v>
      </c>
      <c r="C34" s="41">
        <f t="shared" si="14"/>
        <v>9376.998333333333</v>
      </c>
      <c r="D34" s="39">
        <f t="shared" si="14"/>
        <v>6270.2391666666663</v>
      </c>
      <c r="E34" s="39">
        <f t="shared" si="14"/>
        <v>6025.9099999999989</v>
      </c>
      <c r="F34" s="40">
        <f t="shared" si="14"/>
        <v>0.19386440686154144</v>
      </c>
      <c r="G34" s="40">
        <f t="shared" si="14"/>
        <v>0.35737324612940291</v>
      </c>
      <c r="H34" s="55"/>
      <c r="I34" s="101"/>
      <c r="J34" s="101" t="s">
        <v>83</v>
      </c>
      <c r="K34" s="101">
        <f>AVERAGE(ClassE!L4:L15)</f>
        <v>7778.1445454545456</v>
      </c>
      <c r="L34" s="101">
        <f>AVERAGE(ClassE!L17:L28)</f>
        <v>9376.998333333333</v>
      </c>
      <c r="M34" s="101">
        <f>AVERAGE(ClassE!Q4:Q15)</f>
        <v>6270.2391666666663</v>
      </c>
      <c r="N34" s="101">
        <f>AVERAGE(ClassE!Q17:Q28)</f>
        <v>6025.9099999999989</v>
      </c>
      <c r="O34" s="101">
        <f t="shared" si="15"/>
        <v>0.19386440686154144</v>
      </c>
      <c r="P34" s="101">
        <f t="shared" si="15"/>
        <v>0.35737324612940291</v>
      </c>
      <c r="Q34" s="17"/>
    </row>
    <row r="35" spans="1:17">
      <c r="A35" s="58" t="s">
        <v>47</v>
      </c>
      <c r="B35" s="38">
        <f t="shared" si="14"/>
        <v>24189.360370738632</v>
      </c>
      <c r="C35" s="38">
        <f t="shared" si="14"/>
        <v>25059.818036458339</v>
      </c>
      <c r="D35" s="38">
        <f t="shared" si="14"/>
        <v>10643.062166666668</v>
      </c>
      <c r="E35" s="38">
        <f t="shared" si="14"/>
        <v>12206.274046874998</v>
      </c>
      <c r="F35" s="40">
        <f t="shared" si="14"/>
        <v>0.50013652480635606</v>
      </c>
      <c r="G35" s="40">
        <f t="shared" si="14"/>
        <v>0.51127085128273919</v>
      </c>
      <c r="H35" s="56"/>
      <c r="I35" s="101"/>
      <c r="J35" s="101" t="s">
        <v>84</v>
      </c>
      <c r="K35" s="101">
        <f>AVERAGE(K31:K34)</f>
        <v>24189.360370738632</v>
      </c>
      <c r="L35" s="101">
        <f t="shared" ref="L35:N35" si="16">AVERAGE(L31:L34)</f>
        <v>25059.818036458339</v>
      </c>
      <c r="M35" s="101">
        <f t="shared" si="16"/>
        <v>10643.062166666668</v>
      </c>
      <c r="N35" s="101">
        <f t="shared" si="16"/>
        <v>12206.274046874998</v>
      </c>
      <c r="O35" s="101">
        <f t="shared" ref="O35" si="17">AVERAGE(O31:O34)</f>
        <v>0.50013652480635606</v>
      </c>
      <c r="P35" s="101">
        <f t="shared" ref="P35" si="18">AVERAGE(P31:P34)</f>
        <v>0.51127085128273919</v>
      </c>
      <c r="Q35" s="17"/>
    </row>
    <row r="36" spans="1:17">
      <c r="A36" s="52"/>
      <c r="B36" s="52"/>
      <c r="C36" s="52"/>
      <c r="D36" s="57"/>
      <c r="E36" s="52"/>
      <c r="F36" s="52"/>
      <c r="G36" s="52"/>
      <c r="H36" s="52"/>
      <c r="I36" s="17"/>
      <c r="J36" s="17"/>
      <c r="K36" s="17"/>
      <c r="L36" s="17"/>
      <c r="M36" s="17"/>
      <c r="N36" s="17"/>
      <c r="O36" s="17"/>
      <c r="P36" s="17"/>
      <c r="Q36" s="17"/>
    </row>
    <row r="37" spans="1:17">
      <c r="A37" s="27"/>
      <c r="B37" s="52"/>
      <c r="C37" s="52"/>
      <c r="D37" s="52"/>
      <c r="E37" s="52"/>
      <c r="F37" s="52"/>
      <c r="G37" s="52"/>
      <c r="H37" s="52"/>
    </row>
    <row r="38" spans="1:17">
      <c r="A38" s="27"/>
    </row>
    <row r="39" spans="1:17">
      <c r="A39" s="27"/>
    </row>
    <row r="40" spans="1:17">
      <c r="A40" s="27"/>
    </row>
    <row r="41" spans="1:17">
      <c r="A41" s="27"/>
    </row>
  </sheetData>
  <mergeCells count="22">
    <mergeCell ref="N4:S4"/>
    <mergeCell ref="N5:P5"/>
    <mergeCell ref="Q5:S5"/>
    <mergeCell ref="D18:E18"/>
    <mergeCell ref="F18:G18"/>
    <mergeCell ref="H18:I18"/>
    <mergeCell ref="B5:D5"/>
    <mergeCell ref="E5:G5"/>
    <mergeCell ref="H4:M4"/>
    <mergeCell ref="B4:G4"/>
    <mergeCell ref="H5:J5"/>
    <mergeCell ref="K5:M5"/>
    <mergeCell ref="A29:A30"/>
    <mergeCell ref="F29:G29"/>
    <mergeCell ref="B29:C29"/>
    <mergeCell ref="D29:E29"/>
    <mergeCell ref="A17:A19"/>
    <mergeCell ref="B17:G17"/>
    <mergeCell ref="B18:C18"/>
    <mergeCell ref="H17:M17"/>
    <mergeCell ref="J18:K18"/>
    <mergeCell ref="L18:M18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Y35"/>
  <sheetViews>
    <sheetView zoomScale="70" zoomScaleNormal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P4" sqref="P4:P7"/>
    </sheetView>
  </sheetViews>
  <sheetFormatPr defaultRowHeight="16.5"/>
  <cols>
    <col min="1" max="1" width="11" bestFit="1" customWidth="1"/>
    <col min="2" max="2" width="15.375" bestFit="1" customWidth="1"/>
    <col min="5" max="7" width="9.125" bestFit="1" customWidth="1"/>
    <col min="8" max="8" width="10.625" bestFit="1" customWidth="1"/>
    <col min="9" max="9" width="11.125" bestFit="1" customWidth="1"/>
    <col min="10" max="11" width="11" style="10" customWidth="1"/>
    <col min="12" max="12" width="8.75" customWidth="1"/>
    <col min="13" max="15" width="8.75" style="12" customWidth="1"/>
    <col min="16" max="17" width="8.75" style="21" customWidth="1"/>
    <col min="18" max="19" width="9" style="21"/>
    <col min="20" max="21" width="9" style="24"/>
    <col min="22" max="25" width="9" style="21"/>
  </cols>
  <sheetData>
    <row r="1" spans="1:25" s="25" customFormat="1">
      <c r="A1" s="64"/>
      <c r="B1" s="64"/>
      <c r="C1" s="64"/>
      <c r="D1" s="64" t="s">
        <v>31</v>
      </c>
      <c r="E1" s="64"/>
      <c r="F1" s="64"/>
      <c r="G1" s="64"/>
      <c r="H1" s="64" t="s">
        <v>33</v>
      </c>
      <c r="I1" s="64"/>
      <c r="J1" s="64"/>
      <c r="K1" s="64"/>
      <c r="L1" s="64" t="s">
        <v>35</v>
      </c>
      <c r="M1" s="64"/>
      <c r="N1" s="64"/>
      <c r="O1" s="64"/>
      <c r="P1" s="63" t="s">
        <v>66</v>
      </c>
      <c r="Q1" s="63"/>
      <c r="R1" s="63" t="s">
        <v>62</v>
      </c>
      <c r="S1" s="64"/>
      <c r="T1" s="64"/>
      <c r="U1" s="64"/>
      <c r="V1" s="63" t="s">
        <v>54</v>
      </c>
      <c r="W1" s="64"/>
      <c r="X1" s="63" t="s">
        <v>56</v>
      </c>
      <c r="Y1" s="64"/>
    </row>
    <row r="2" spans="1:25" s="12" customFormat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 t="s">
        <v>57</v>
      </c>
      <c r="Q2" s="63" t="s">
        <v>58</v>
      </c>
      <c r="R2" s="63" t="s">
        <v>57</v>
      </c>
      <c r="S2" s="63"/>
      <c r="T2" s="63" t="s">
        <v>58</v>
      </c>
      <c r="U2" s="63"/>
      <c r="V2" s="64"/>
      <c r="W2" s="64"/>
      <c r="X2" s="64"/>
      <c r="Y2" s="64"/>
    </row>
    <row r="3" spans="1:25">
      <c r="A3" s="64"/>
      <c r="B3" s="64"/>
      <c r="C3" s="64"/>
      <c r="D3" s="4" t="s">
        <v>29</v>
      </c>
      <c r="E3" s="4" t="s">
        <v>23</v>
      </c>
      <c r="F3" s="4" t="s">
        <v>25</v>
      </c>
      <c r="G3" s="4" t="s">
        <v>27</v>
      </c>
      <c r="H3" s="4" t="s">
        <v>29</v>
      </c>
      <c r="I3" s="4" t="s">
        <v>23</v>
      </c>
      <c r="J3" s="4" t="s">
        <v>25</v>
      </c>
      <c r="K3" s="4" t="s">
        <v>27</v>
      </c>
      <c r="L3" s="4" t="s">
        <v>29</v>
      </c>
      <c r="M3" s="4" t="s">
        <v>23</v>
      </c>
      <c r="N3" s="4" t="s">
        <v>25</v>
      </c>
      <c r="O3" s="4" t="s">
        <v>27</v>
      </c>
      <c r="P3" s="63"/>
      <c r="Q3" s="63"/>
      <c r="R3" s="20" t="s">
        <v>55</v>
      </c>
      <c r="S3" s="20" t="s">
        <v>59</v>
      </c>
      <c r="T3" s="20" t="s">
        <v>55</v>
      </c>
      <c r="U3" s="20" t="s">
        <v>59</v>
      </c>
      <c r="V3" s="20" t="s">
        <v>55</v>
      </c>
      <c r="W3" s="20" t="s">
        <v>59</v>
      </c>
      <c r="X3" s="20" t="s">
        <v>55</v>
      </c>
      <c r="Y3" s="20" t="s">
        <v>59</v>
      </c>
    </row>
    <row r="4" spans="1:25">
      <c r="A4" s="75" t="s">
        <v>2</v>
      </c>
      <c r="B4" s="64" t="s">
        <v>45</v>
      </c>
      <c r="C4" s="4">
        <v>22</v>
      </c>
      <c r="D4" s="4">
        <v>32742.16</v>
      </c>
      <c r="E4" s="20">
        <v>40.173900000000003</v>
      </c>
      <c r="F4" s="20">
        <v>44.877699999999997</v>
      </c>
      <c r="G4" s="20">
        <v>44.66</v>
      </c>
      <c r="H4" s="20">
        <v>32399.29</v>
      </c>
      <c r="I4" s="20">
        <v>39.823599999999999</v>
      </c>
      <c r="J4" s="20">
        <v>44.07</v>
      </c>
      <c r="K4" s="20">
        <v>44.113300000000002</v>
      </c>
      <c r="L4" s="26">
        <v>32708.32</v>
      </c>
      <c r="M4" s="13">
        <v>39.829900000000002</v>
      </c>
      <c r="N4" s="13">
        <v>44.149500000000003</v>
      </c>
      <c r="O4" s="13">
        <v>44.167000000000002</v>
      </c>
      <c r="P4" s="63">
        <f>[1]!BJM(H4:I7,L4:M7,0)</f>
        <v>7.2888373399292564E-2</v>
      </c>
      <c r="Q4" s="63">
        <f>[1]!BJM(H4:I7,L4:M7,1)</f>
        <v>-1.6242993568772901</v>
      </c>
      <c r="R4" s="63">
        <f>[1]!BJM(D4:E7,H4:I7,0)</f>
        <v>-0.84809015937518284</v>
      </c>
      <c r="S4" s="63">
        <f>[1]!BJM(D4:E7,L4:M7,0)</f>
        <v>-0.77401674794076891</v>
      </c>
      <c r="T4" s="63">
        <f>[1]!BJM(D4:E7,H4:I7,1)</f>
        <v>21.078408394374492</v>
      </c>
      <c r="U4" s="63">
        <f>[1]!BJM(D4:E7,L4:M7,1)</f>
        <v>19.341459326161605</v>
      </c>
      <c r="V4" s="20">
        <f t="shared" ref="V4:V11" si="0">ABS(D4-H4)/D4*100</f>
        <v>1.047181981885126</v>
      </c>
      <c r="W4" s="20">
        <f t="shared" ref="W4:W11" si="1">ABS(D4-L4)/D4*100</f>
        <v>0.10335298587509237</v>
      </c>
      <c r="X4" s="20">
        <f>(I4-E4)</f>
        <v>-0.35030000000000427</v>
      </c>
      <c r="Y4" s="20">
        <f>(M4-E4)</f>
        <v>-0.34400000000000119</v>
      </c>
    </row>
    <row r="5" spans="1:25">
      <c r="A5" s="64"/>
      <c r="B5" s="64"/>
      <c r="C5" s="4">
        <v>27</v>
      </c>
      <c r="D5" s="4">
        <v>15685.97</v>
      </c>
      <c r="E5" s="20">
        <v>37.164700000000003</v>
      </c>
      <c r="F5" s="20">
        <v>42.953800000000001</v>
      </c>
      <c r="G5" s="20">
        <v>43.279699999999998</v>
      </c>
      <c r="H5" s="20">
        <v>15706.01</v>
      </c>
      <c r="I5" s="20">
        <v>36.110399999999998</v>
      </c>
      <c r="J5" s="20">
        <v>42.648699999999998</v>
      </c>
      <c r="K5" s="20">
        <v>43.041400000000003</v>
      </c>
      <c r="L5" s="26">
        <v>15489.34</v>
      </c>
      <c r="M5" s="13">
        <v>36.122700000000002</v>
      </c>
      <c r="N5" s="13">
        <v>42.737900000000003</v>
      </c>
      <c r="O5" s="13">
        <v>43.118200000000002</v>
      </c>
      <c r="P5" s="63"/>
      <c r="Q5" s="63"/>
      <c r="R5" s="63"/>
      <c r="S5" s="63"/>
      <c r="T5" s="63"/>
      <c r="U5" s="63"/>
      <c r="V5" s="20">
        <f t="shared" si="0"/>
        <v>0.12775748009208784</v>
      </c>
      <c r="W5" s="20">
        <f t="shared" si="1"/>
        <v>1.2535405843565888</v>
      </c>
      <c r="X5" s="20">
        <f t="shared" ref="X5:X11" si="2">(I5-E5)</f>
        <v>-1.0543000000000049</v>
      </c>
      <c r="Y5" s="20">
        <f t="shared" ref="Y5:Y11" si="3">(M5-E5)</f>
        <v>-1.0420000000000016</v>
      </c>
    </row>
    <row r="6" spans="1:25">
      <c r="A6" s="64"/>
      <c r="B6" s="64"/>
      <c r="C6" s="4">
        <v>32</v>
      </c>
      <c r="D6" s="4">
        <v>8237.3950000000004</v>
      </c>
      <c r="E6" s="20">
        <v>34.208100000000002</v>
      </c>
      <c r="F6" s="20">
        <v>41.315100000000001</v>
      </c>
      <c r="G6" s="20">
        <v>41.955500000000001</v>
      </c>
      <c r="H6" s="20">
        <v>8223.7520000000004</v>
      </c>
      <c r="I6" s="20">
        <v>33.381500000000003</v>
      </c>
      <c r="J6" s="20">
        <v>40.887300000000003</v>
      </c>
      <c r="K6" s="20">
        <v>41.6066</v>
      </c>
      <c r="L6" s="26">
        <v>8227.5859999999993</v>
      </c>
      <c r="M6" s="13">
        <v>33.402299999999997</v>
      </c>
      <c r="N6" s="13">
        <v>40.770499999999998</v>
      </c>
      <c r="O6" s="13">
        <v>41.484499999999997</v>
      </c>
      <c r="P6" s="63"/>
      <c r="Q6" s="63"/>
      <c r="R6" s="63"/>
      <c r="S6" s="63"/>
      <c r="T6" s="63"/>
      <c r="U6" s="63"/>
      <c r="V6" s="20">
        <f t="shared" si="0"/>
        <v>0.16562274845385014</v>
      </c>
      <c r="W6" s="20">
        <f t="shared" si="1"/>
        <v>0.11907890783434698</v>
      </c>
      <c r="X6" s="20">
        <f t="shared" si="2"/>
        <v>-0.82659999999999911</v>
      </c>
      <c r="Y6" s="20">
        <f t="shared" si="3"/>
        <v>-0.80580000000000496</v>
      </c>
    </row>
    <row r="7" spans="1:25">
      <c r="A7" s="64"/>
      <c r="B7" s="64"/>
      <c r="C7" s="4">
        <v>37</v>
      </c>
      <c r="D7" s="4">
        <v>4617.6450000000004</v>
      </c>
      <c r="E7" s="20">
        <v>31.445</v>
      </c>
      <c r="F7" s="20">
        <v>40.101999999999997</v>
      </c>
      <c r="G7" s="20">
        <v>40.923400000000001</v>
      </c>
      <c r="H7" s="20">
        <v>4558.67</v>
      </c>
      <c r="I7" s="20">
        <v>30.630600000000001</v>
      </c>
      <c r="J7" s="20">
        <v>39.457099999999997</v>
      </c>
      <c r="K7" s="20">
        <v>40.341099999999997</v>
      </c>
      <c r="L7" s="26">
        <v>4586.8860000000004</v>
      </c>
      <c r="M7" s="13">
        <v>30.9984</v>
      </c>
      <c r="N7" s="13">
        <v>39.693399999999997</v>
      </c>
      <c r="O7" s="13">
        <v>40.567500000000003</v>
      </c>
      <c r="P7" s="63"/>
      <c r="Q7" s="63"/>
      <c r="R7" s="63"/>
      <c r="S7" s="63"/>
      <c r="T7" s="63"/>
      <c r="U7" s="63"/>
      <c r="V7" s="20">
        <f t="shared" si="0"/>
        <v>1.277166174532697</v>
      </c>
      <c r="W7" s="20">
        <f t="shared" si="1"/>
        <v>0.66611876833320904</v>
      </c>
      <c r="X7" s="20">
        <f t="shared" si="2"/>
        <v>-0.81439999999999912</v>
      </c>
      <c r="Y7" s="20">
        <f t="shared" si="3"/>
        <v>-0.44660000000000011</v>
      </c>
    </row>
    <row r="8" spans="1:25">
      <c r="A8" s="64"/>
      <c r="B8" s="64" t="s">
        <v>46</v>
      </c>
      <c r="C8" s="4">
        <v>22</v>
      </c>
      <c r="D8" s="4">
        <v>13141.79</v>
      </c>
      <c r="E8" s="20">
        <v>41.659500000000001</v>
      </c>
      <c r="F8" s="20">
        <v>41.540900000000001</v>
      </c>
      <c r="G8" s="20">
        <v>44.2121</v>
      </c>
      <c r="H8" s="20">
        <v>13011.9</v>
      </c>
      <c r="I8" s="20">
        <v>41.273800000000001</v>
      </c>
      <c r="J8" s="20">
        <v>41.266800000000003</v>
      </c>
      <c r="K8" s="20">
        <v>43.915900000000001</v>
      </c>
      <c r="L8" s="26">
        <v>12982.06</v>
      </c>
      <c r="M8" s="13">
        <v>41.382800000000003</v>
      </c>
      <c r="N8" s="13">
        <v>41.359099999999998</v>
      </c>
      <c r="O8" s="13">
        <v>44.0535</v>
      </c>
      <c r="P8" s="63">
        <f>[1]!BJM(H8:I11,L8:M11,0)</f>
        <v>0.54326328850410932</v>
      </c>
      <c r="Q8" s="63">
        <f>[1]!BJM(H8:I11,L8:M11,1)</f>
        <v>-10.85352361893106</v>
      </c>
      <c r="R8" s="63">
        <f>[1]!BJM(D8:E11,H8:I11,0)</f>
        <v>-1.8254293168771443</v>
      </c>
      <c r="S8" s="63">
        <f>[1]!BJM(D8:E11,L8:M11,0)</f>
        <v>-1.2892281110356851</v>
      </c>
      <c r="T8" s="63">
        <f>[1]!BJM(D8:E11,H8:I11,1)</f>
        <v>47.051363699740811</v>
      </c>
      <c r="U8" s="63">
        <f>[1]!BJM(D8:E11,L8:M11,1)</f>
        <v>37.530341900308592</v>
      </c>
      <c r="V8" s="20">
        <f t="shared" si="0"/>
        <v>0.98837372991047068</v>
      </c>
      <c r="W8" s="20">
        <f t="shared" si="1"/>
        <v>1.2154356446115893</v>
      </c>
      <c r="X8" s="20">
        <f t="shared" si="2"/>
        <v>-0.38569999999999993</v>
      </c>
      <c r="Y8" s="20">
        <f t="shared" si="3"/>
        <v>-0.27669999999999817</v>
      </c>
    </row>
    <row r="9" spans="1:25">
      <c r="A9" s="64"/>
      <c r="B9" s="64"/>
      <c r="C9" s="4">
        <v>27</v>
      </c>
      <c r="D9" s="4">
        <v>5306.1459999999997</v>
      </c>
      <c r="E9" s="20">
        <v>39.1509</v>
      </c>
      <c r="F9" s="20">
        <v>39.814999999999998</v>
      </c>
      <c r="G9" s="20">
        <v>42.307499999999997</v>
      </c>
      <c r="H9" s="20">
        <v>5226.0820000000003</v>
      </c>
      <c r="I9" s="20">
        <v>38.001199999999997</v>
      </c>
      <c r="J9" s="20">
        <v>39.116700000000002</v>
      </c>
      <c r="K9" s="20">
        <v>41.5321</v>
      </c>
      <c r="L9" s="26">
        <v>5170.6270000000004</v>
      </c>
      <c r="M9" s="13">
        <v>38.044899999999998</v>
      </c>
      <c r="N9" s="13">
        <v>39.2059</v>
      </c>
      <c r="O9" s="13">
        <v>41.629800000000003</v>
      </c>
      <c r="P9" s="63"/>
      <c r="Q9" s="63"/>
      <c r="R9" s="63"/>
      <c r="S9" s="63"/>
      <c r="T9" s="63"/>
      <c r="U9" s="63"/>
      <c r="V9" s="20">
        <f t="shared" si="0"/>
        <v>1.5088917643803883</v>
      </c>
      <c r="W9" s="20">
        <f t="shared" si="1"/>
        <v>2.5540005872435345</v>
      </c>
      <c r="X9" s="20">
        <f t="shared" si="2"/>
        <v>-1.1497000000000028</v>
      </c>
      <c r="Y9" s="20">
        <f t="shared" si="3"/>
        <v>-1.1060000000000016</v>
      </c>
    </row>
    <row r="10" spans="1:25">
      <c r="A10" s="64"/>
      <c r="B10" s="64"/>
      <c r="C10" s="4">
        <v>32</v>
      </c>
      <c r="D10" s="4">
        <v>2545.915</v>
      </c>
      <c r="E10" s="20">
        <v>36.598700000000001</v>
      </c>
      <c r="F10" s="20">
        <v>38.452599999999997</v>
      </c>
      <c r="G10" s="20">
        <v>40.817999999999998</v>
      </c>
      <c r="H10" s="20">
        <v>2500.1889999999999</v>
      </c>
      <c r="I10" s="20">
        <v>33.53</v>
      </c>
      <c r="J10" s="20">
        <v>37.099800000000002</v>
      </c>
      <c r="K10" s="20">
        <v>39.517800000000001</v>
      </c>
      <c r="L10" s="26">
        <v>2481.846</v>
      </c>
      <c r="M10" s="13">
        <v>34.637999999999998</v>
      </c>
      <c r="N10" s="13">
        <v>37.685099999999998</v>
      </c>
      <c r="O10" s="13">
        <v>40.043399999999998</v>
      </c>
      <c r="P10" s="63"/>
      <c r="Q10" s="63"/>
      <c r="R10" s="63"/>
      <c r="S10" s="63"/>
      <c r="T10" s="63"/>
      <c r="U10" s="63"/>
      <c r="V10" s="20">
        <f t="shared" si="0"/>
        <v>1.7960536781471539</v>
      </c>
      <c r="W10" s="20">
        <f t="shared" si="1"/>
        <v>2.5165412042428739</v>
      </c>
      <c r="X10" s="20">
        <f t="shared" si="2"/>
        <v>-3.0686999999999998</v>
      </c>
      <c r="Y10" s="20">
        <f t="shared" si="3"/>
        <v>-1.9607000000000028</v>
      </c>
    </row>
    <row r="11" spans="1:25">
      <c r="A11" s="64"/>
      <c r="B11" s="64"/>
      <c r="C11" s="4">
        <v>37</v>
      </c>
      <c r="D11" s="4">
        <v>1319.4079999999999</v>
      </c>
      <c r="E11" s="20">
        <v>33.936199999999999</v>
      </c>
      <c r="F11" s="20">
        <v>37.399900000000002</v>
      </c>
      <c r="G11" s="20">
        <v>39.729799999999997</v>
      </c>
      <c r="H11" s="20">
        <v>1301.325</v>
      </c>
      <c r="I11" s="20">
        <v>30.052499999999998</v>
      </c>
      <c r="J11" s="20">
        <v>35.808599999999998</v>
      </c>
      <c r="K11" s="20">
        <v>38.331800000000001</v>
      </c>
      <c r="L11" s="26">
        <v>1290.856</v>
      </c>
      <c r="M11" s="13">
        <v>31.4801</v>
      </c>
      <c r="N11" s="13">
        <v>36.623800000000003</v>
      </c>
      <c r="O11" s="13">
        <v>39.035600000000002</v>
      </c>
      <c r="P11" s="63"/>
      <c r="Q11" s="63"/>
      <c r="R11" s="63"/>
      <c r="S11" s="63"/>
      <c r="T11" s="63"/>
      <c r="U11" s="63"/>
      <c r="V11" s="20">
        <f t="shared" si="0"/>
        <v>1.3705389083588897</v>
      </c>
      <c r="W11" s="20">
        <f t="shared" si="1"/>
        <v>2.1640008246122435</v>
      </c>
      <c r="X11" s="20">
        <f t="shared" si="2"/>
        <v>-3.883700000000001</v>
      </c>
      <c r="Y11" s="20">
        <f t="shared" si="3"/>
        <v>-2.4560999999999993</v>
      </c>
    </row>
    <row r="12" spans="1:25">
      <c r="A12" s="73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19">
        <f t="shared" ref="P12:U12" si="4">AVERAGE(P4,P8)</f>
        <v>0.30807583095170094</v>
      </c>
      <c r="Q12" s="19">
        <f t="shared" si="4"/>
        <v>-6.2389114879041756</v>
      </c>
      <c r="R12" s="19">
        <f t="shared" si="4"/>
        <v>-1.3367597381261636</v>
      </c>
      <c r="S12" s="19">
        <f t="shared" si="4"/>
        <v>-1.031622429488227</v>
      </c>
      <c r="T12" s="19">
        <f t="shared" si="4"/>
        <v>34.064886047057655</v>
      </c>
      <c r="U12" s="19">
        <f t="shared" si="4"/>
        <v>28.435900613235098</v>
      </c>
      <c r="V12" s="19">
        <f>AVERAGE(V4:V11)</f>
        <v>1.0351983082200831</v>
      </c>
      <c r="W12" s="19">
        <f t="shared" ref="W12:Y12" si="5">AVERAGE(W4:W11)</f>
        <v>1.3240086883886848</v>
      </c>
      <c r="X12" s="19">
        <f t="shared" si="5"/>
        <v>-1.4416750000000014</v>
      </c>
      <c r="Y12" s="19">
        <f t="shared" si="5"/>
        <v>-1.0547375000000012</v>
      </c>
    </row>
    <row r="13" spans="1: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22"/>
      <c r="Q13" s="22"/>
      <c r="R13" s="22"/>
      <c r="S13" s="22"/>
    </row>
    <row r="14" spans="1: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22"/>
      <c r="Q14" s="22"/>
      <c r="R14" s="22"/>
      <c r="S14" s="22"/>
    </row>
    <row r="15" spans="1:25">
      <c r="A15" s="71"/>
      <c r="B15" s="7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22"/>
      <c r="Q15" s="22"/>
      <c r="R15" s="22"/>
      <c r="S15" s="22"/>
    </row>
    <row r="16" spans="1: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22"/>
      <c r="Q16" s="22"/>
      <c r="R16" s="22"/>
      <c r="S16" s="22"/>
    </row>
    <row r="17" spans="1:19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22"/>
      <c r="Q17" s="22"/>
      <c r="R17" s="22"/>
      <c r="S17" s="22"/>
    </row>
    <row r="18" spans="1:19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22"/>
      <c r="Q18" s="22"/>
      <c r="R18" s="22"/>
      <c r="S18" s="22"/>
    </row>
    <row r="19" spans="1:19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2"/>
      <c r="Q19" s="22"/>
      <c r="R19" s="22"/>
      <c r="S19" s="22"/>
    </row>
    <row r="20" spans="1:19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2"/>
      <c r="Q20" s="22"/>
      <c r="R20" s="22"/>
      <c r="S20" s="22"/>
    </row>
    <row r="21" spans="1:19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2"/>
      <c r="Q21" s="22"/>
      <c r="R21" s="22"/>
      <c r="S21" s="22"/>
    </row>
    <row r="22" spans="1:19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2"/>
      <c r="Q22" s="22"/>
      <c r="R22" s="22"/>
      <c r="S22" s="22"/>
    </row>
    <row r="23" spans="1:19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2"/>
      <c r="Q23" s="22"/>
      <c r="R23" s="22"/>
      <c r="S23" s="22"/>
    </row>
    <row r="24" spans="1:19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2"/>
      <c r="Q24" s="22"/>
      <c r="R24" s="22"/>
      <c r="S24" s="22"/>
    </row>
    <row r="25" spans="1:19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2"/>
      <c r="Q25" s="22"/>
      <c r="R25" s="22"/>
      <c r="S25" s="22"/>
    </row>
    <row r="26" spans="1:19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2"/>
      <c r="Q26" s="22"/>
      <c r="R26" s="22"/>
      <c r="S26" s="22"/>
    </row>
    <row r="27" spans="1:19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2"/>
      <c r="Q27" s="22"/>
      <c r="R27" s="22"/>
      <c r="S27" s="22"/>
    </row>
    <row r="28" spans="1:19" ht="16.5" customHeight="1">
      <c r="R28" s="22"/>
      <c r="S28" s="22"/>
    </row>
    <row r="29" spans="1:19">
      <c r="R29" s="22"/>
      <c r="S29" s="22"/>
    </row>
    <row r="30" spans="1:19">
      <c r="R30" s="22"/>
      <c r="S30" s="22"/>
    </row>
    <row r="31" spans="1:19">
      <c r="R31" s="22"/>
      <c r="S31" s="22"/>
    </row>
    <row r="32" spans="1:19">
      <c r="R32" s="22"/>
      <c r="S32" s="22"/>
    </row>
    <row r="33" spans="18:19">
      <c r="R33" s="22"/>
      <c r="S33" s="22"/>
    </row>
    <row r="34" spans="18:19">
      <c r="R34" s="22"/>
      <c r="S34" s="22"/>
    </row>
    <row r="35" spans="18:19">
      <c r="R35" s="22"/>
      <c r="S35" s="22"/>
    </row>
  </sheetData>
  <mergeCells count="29">
    <mergeCell ref="P4:P7"/>
    <mergeCell ref="Q4:Q7"/>
    <mergeCell ref="P8:P11"/>
    <mergeCell ref="Q8:Q11"/>
    <mergeCell ref="R1:U1"/>
    <mergeCell ref="R4:R7"/>
    <mergeCell ref="S4:S7"/>
    <mergeCell ref="T4:T7"/>
    <mergeCell ref="U4:U7"/>
    <mergeCell ref="R8:R11"/>
    <mergeCell ref="S8:S11"/>
    <mergeCell ref="T8:T11"/>
    <mergeCell ref="U8:U11"/>
    <mergeCell ref="V1:W2"/>
    <mergeCell ref="X1:Y2"/>
    <mergeCell ref="P1:Q1"/>
    <mergeCell ref="P2:P3"/>
    <mergeCell ref="Q2:Q3"/>
    <mergeCell ref="T2:U2"/>
    <mergeCell ref="R2:S2"/>
    <mergeCell ref="A15:B15"/>
    <mergeCell ref="A12:O12"/>
    <mergeCell ref="D1:G2"/>
    <mergeCell ref="A1:C3"/>
    <mergeCell ref="A4:A11"/>
    <mergeCell ref="B4:B7"/>
    <mergeCell ref="B8:B11"/>
    <mergeCell ref="H1:K2"/>
    <mergeCell ref="L1:O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A77"/>
  <sheetViews>
    <sheetView topLeftCell="C45" zoomScale="70" zoomScaleNormal="70" workbookViewId="0">
      <selection activeCell="X64" sqref="X64"/>
    </sheetView>
  </sheetViews>
  <sheetFormatPr defaultRowHeight="16.5"/>
  <cols>
    <col min="1" max="1" width="11" bestFit="1" customWidth="1"/>
    <col min="2" max="2" width="15.125" bestFit="1" customWidth="1"/>
    <col min="6" max="7" width="9" style="6"/>
    <col min="10" max="11" width="9" style="10"/>
    <col min="12" max="12" width="9" style="32" customWidth="1"/>
    <col min="13" max="13" width="9" style="10"/>
    <col min="14" max="16" width="9" style="12"/>
    <col min="17" max="17" width="9" style="36"/>
    <col min="18" max="25" width="9" style="21"/>
    <col min="26" max="26" width="9" style="21" customWidth="1"/>
    <col min="27" max="27" width="9" style="21"/>
  </cols>
  <sheetData>
    <row r="1" spans="1:27" s="25" customFormat="1">
      <c r="A1" s="64"/>
      <c r="B1" s="64"/>
      <c r="C1" s="64"/>
      <c r="D1" s="64" t="s">
        <v>31</v>
      </c>
      <c r="E1" s="64"/>
      <c r="F1" s="64"/>
      <c r="G1" s="64"/>
      <c r="H1" s="64" t="s">
        <v>33</v>
      </c>
      <c r="I1" s="64"/>
      <c r="J1" s="64"/>
      <c r="K1" s="64"/>
      <c r="L1" s="64"/>
      <c r="M1" s="64" t="s">
        <v>35</v>
      </c>
      <c r="N1" s="64"/>
      <c r="O1" s="64"/>
      <c r="P1" s="64"/>
      <c r="Q1" s="64"/>
      <c r="R1" s="63" t="s">
        <v>67</v>
      </c>
      <c r="S1" s="63"/>
      <c r="T1" s="63" t="s">
        <v>63</v>
      </c>
      <c r="U1" s="64"/>
      <c r="V1" s="64"/>
      <c r="W1" s="64"/>
      <c r="X1" s="63" t="s">
        <v>54</v>
      </c>
      <c r="Y1" s="64"/>
      <c r="Z1" s="63" t="s">
        <v>56</v>
      </c>
      <c r="AA1" s="64"/>
    </row>
    <row r="2" spans="1:27" s="12" customFormat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3" t="s">
        <v>64</v>
      </c>
      <c r="S2" s="63" t="s">
        <v>65</v>
      </c>
      <c r="T2" s="63" t="s">
        <v>57</v>
      </c>
      <c r="U2" s="63"/>
      <c r="V2" s="63" t="s">
        <v>58</v>
      </c>
      <c r="W2" s="63"/>
      <c r="X2" s="64"/>
      <c r="Y2" s="64"/>
      <c r="Z2" s="64"/>
      <c r="AA2" s="64"/>
    </row>
    <row r="3" spans="1:27">
      <c r="A3" s="64"/>
      <c r="B3" s="64"/>
      <c r="C3" s="64"/>
      <c r="D3" s="46" t="s">
        <v>29</v>
      </c>
      <c r="E3" s="46" t="s">
        <v>23</v>
      </c>
      <c r="F3" s="46" t="s">
        <v>25</v>
      </c>
      <c r="G3" s="46" t="s">
        <v>27</v>
      </c>
      <c r="H3" s="46" t="s">
        <v>29</v>
      </c>
      <c r="I3" s="46" t="s">
        <v>23</v>
      </c>
      <c r="J3" s="46" t="s">
        <v>25</v>
      </c>
      <c r="K3" s="46" t="s">
        <v>27</v>
      </c>
      <c r="L3" s="29" t="s">
        <v>71</v>
      </c>
      <c r="M3" s="46" t="s">
        <v>29</v>
      </c>
      <c r="N3" s="46" t="s">
        <v>23</v>
      </c>
      <c r="O3" s="46" t="s">
        <v>25</v>
      </c>
      <c r="P3" s="46" t="s">
        <v>27</v>
      </c>
      <c r="Q3" s="37" t="s">
        <v>71</v>
      </c>
      <c r="R3" s="63"/>
      <c r="S3" s="63"/>
      <c r="T3" s="47" t="s">
        <v>55</v>
      </c>
      <c r="U3" s="47" t="s">
        <v>59</v>
      </c>
      <c r="V3" s="47" t="s">
        <v>55</v>
      </c>
      <c r="W3" s="47" t="s">
        <v>59</v>
      </c>
      <c r="X3" s="47" t="s">
        <v>55</v>
      </c>
      <c r="Y3" s="47" t="s">
        <v>59</v>
      </c>
      <c r="Z3" s="47" t="s">
        <v>55</v>
      </c>
      <c r="AA3" s="47" t="s">
        <v>59</v>
      </c>
    </row>
    <row r="4" spans="1:27">
      <c r="A4" s="64" t="s">
        <v>1</v>
      </c>
      <c r="B4" s="79" t="s">
        <v>3</v>
      </c>
      <c r="C4" s="46">
        <v>22</v>
      </c>
      <c r="D4" s="46">
        <v>19783.0056</v>
      </c>
      <c r="E4" s="46">
        <v>39.412599999999998</v>
      </c>
      <c r="F4" s="46">
        <v>43.626600000000003</v>
      </c>
      <c r="G4" s="46">
        <v>44.828000000000003</v>
      </c>
      <c r="H4" s="26">
        <v>19725.218400000002</v>
      </c>
      <c r="I4" s="26">
        <v>39.152000000000001</v>
      </c>
      <c r="J4" s="26">
        <v>43.5274</v>
      </c>
      <c r="K4" s="26">
        <v>44.597200000000001</v>
      </c>
      <c r="L4" s="59">
        <v>200711</v>
      </c>
      <c r="M4" s="26">
        <v>19705.9728</v>
      </c>
      <c r="N4" s="26">
        <v>39.109499999999997</v>
      </c>
      <c r="O4" s="26">
        <v>43.413699999999999</v>
      </c>
      <c r="P4" s="26">
        <v>44.497900000000001</v>
      </c>
      <c r="Q4" s="59">
        <v>160329</v>
      </c>
      <c r="R4" s="63">
        <f>[1]!BJM(H4:I7,M4:N7,0)</f>
        <v>-0.74687501855620853</v>
      </c>
      <c r="S4" s="63">
        <f>[1]!BJM(H4:I7,M4:N7,1)</f>
        <v>28.798687597333796</v>
      </c>
      <c r="T4" s="63">
        <f>[1]!BJM(D4:E7,H4:I7,0)</f>
        <v>-0.40609454874004403</v>
      </c>
      <c r="U4" s="63">
        <f>[1]!BJM(D4:E7,M4:N7,0)</f>
        <v>-1.1530033648134728</v>
      </c>
      <c r="V4" s="63">
        <f>[1]!BJM(D4:E7,H4:I7,1)</f>
        <v>16.951661326583345</v>
      </c>
      <c r="W4" s="63">
        <f>[1]!BJM(D4:E7,M4:N7,1)</f>
        <v>48.668505259200678</v>
      </c>
      <c r="X4" s="47">
        <f t="shared" ref="X4:X23" si="0">ABS(D4-H4)/D4*100</f>
        <v>0.29210526028460937</v>
      </c>
      <c r="Y4" s="47">
        <f t="shared" ref="Y4:Y23" si="1">ABS(D4-M4)/D4*100</f>
        <v>0.38938875900637093</v>
      </c>
      <c r="Z4" s="47">
        <f t="shared" ref="Z4:Z23" si="2">(I4-E4)</f>
        <v>-0.26059999999999661</v>
      </c>
      <c r="AA4" s="47">
        <f t="shared" ref="AA4:AA23" si="3">(N4-E4)</f>
        <v>-0.30310000000000059</v>
      </c>
    </row>
    <row r="5" spans="1:27">
      <c r="A5" s="64"/>
      <c r="B5" s="64"/>
      <c r="C5" s="46">
        <v>27</v>
      </c>
      <c r="D5" s="46">
        <v>6743.4856</v>
      </c>
      <c r="E5" s="46">
        <v>37.498800000000003</v>
      </c>
      <c r="F5" s="46">
        <v>42.199100000000001</v>
      </c>
      <c r="G5" s="46">
        <v>42.6571</v>
      </c>
      <c r="H5" s="26">
        <v>6742.308</v>
      </c>
      <c r="I5" s="26">
        <v>37.188699999999997</v>
      </c>
      <c r="J5" s="26">
        <v>42.0565</v>
      </c>
      <c r="K5" s="26">
        <v>42.444499999999998</v>
      </c>
      <c r="L5" s="59">
        <v>29229.5</v>
      </c>
      <c r="M5" s="26">
        <v>6744.8424000000005</v>
      </c>
      <c r="N5" s="26">
        <v>36.574599999999997</v>
      </c>
      <c r="O5" s="26">
        <v>41.650399999999998</v>
      </c>
      <c r="P5" s="26">
        <v>41.967700000000001</v>
      </c>
      <c r="Q5" s="59">
        <v>6986.96</v>
      </c>
      <c r="R5" s="63"/>
      <c r="S5" s="63"/>
      <c r="T5" s="63"/>
      <c r="U5" s="63"/>
      <c r="V5" s="63"/>
      <c r="W5" s="63"/>
      <c r="X5" s="47">
        <f t="shared" si="0"/>
        <v>1.7462779189444461E-2</v>
      </c>
      <c r="Y5" s="47">
        <f t="shared" si="1"/>
        <v>2.0120158631323777E-2</v>
      </c>
      <c r="Z5" s="47">
        <f t="shared" si="2"/>
        <v>-0.31010000000000559</v>
      </c>
      <c r="AA5" s="47">
        <f t="shared" si="3"/>
        <v>-0.92420000000000613</v>
      </c>
    </row>
    <row r="6" spans="1:27">
      <c r="A6" s="64"/>
      <c r="B6" s="64"/>
      <c r="C6" s="46">
        <v>32</v>
      </c>
      <c r="D6" s="46">
        <v>3110.7343999999998</v>
      </c>
      <c r="E6" s="46">
        <v>35.513100000000001</v>
      </c>
      <c r="F6" s="46">
        <v>40.827399999999997</v>
      </c>
      <c r="G6" s="46">
        <v>40.7256</v>
      </c>
      <c r="H6" s="26">
        <v>3108.4823999999999</v>
      </c>
      <c r="I6" s="26">
        <v>35.042999999999999</v>
      </c>
      <c r="J6" s="26">
        <v>40.802399999999999</v>
      </c>
      <c r="K6" s="26">
        <v>40.667099999999998</v>
      </c>
      <c r="L6" s="59">
        <v>16196.8</v>
      </c>
      <c r="M6" s="26">
        <v>3110.1024000000002</v>
      </c>
      <c r="N6" s="26">
        <v>33.8705</v>
      </c>
      <c r="O6" s="26">
        <v>40.489100000000001</v>
      </c>
      <c r="P6" s="26">
        <v>40.249000000000002</v>
      </c>
      <c r="Q6" s="59">
        <v>4823.3100000000004</v>
      </c>
      <c r="R6" s="63"/>
      <c r="S6" s="63"/>
      <c r="T6" s="63"/>
      <c r="U6" s="63"/>
      <c r="V6" s="63"/>
      <c r="W6" s="63"/>
      <c r="X6" s="47">
        <f t="shared" si="0"/>
        <v>7.2394480223060928E-2</v>
      </c>
      <c r="Y6" s="47">
        <f t="shared" si="1"/>
        <v>2.0316745781948056E-2</v>
      </c>
      <c r="Z6" s="47">
        <f t="shared" si="2"/>
        <v>-0.47010000000000218</v>
      </c>
      <c r="AA6" s="47">
        <f t="shared" si="3"/>
        <v>-1.6426000000000016</v>
      </c>
    </row>
    <row r="7" spans="1:27">
      <c r="A7" s="64"/>
      <c r="B7" s="64"/>
      <c r="C7" s="46">
        <v>37</v>
      </c>
      <c r="D7" s="46">
        <v>1582.3448000000001</v>
      </c>
      <c r="E7" s="46">
        <v>33.380299999999998</v>
      </c>
      <c r="F7" s="46">
        <v>39.884900000000002</v>
      </c>
      <c r="G7" s="46">
        <v>39.390700000000002</v>
      </c>
      <c r="H7" s="26">
        <v>1581.4344000000001</v>
      </c>
      <c r="I7" s="26">
        <v>32.514099999999999</v>
      </c>
      <c r="J7" s="26">
        <v>39.738999999999997</v>
      </c>
      <c r="K7" s="26">
        <v>39.2072</v>
      </c>
      <c r="L7" s="59">
        <v>10326.799999999999</v>
      </c>
      <c r="M7" s="26">
        <v>1582.1976</v>
      </c>
      <c r="N7" s="26">
        <v>31.119299999999999</v>
      </c>
      <c r="O7" s="26">
        <v>39.270800000000001</v>
      </c>
      <c r="P7" s="26">
        <v>38.582700000000003</v>
      </c>
      <c r="Q7" s="59">
        <v>3938.32</v>
      </c>
      <c r="R7" s="63"/>
      <c r="S7" s="63"/>
      <c r="T7" s="63"/>
      <c r="U7" s="63"/>
      <c r="V7" s="63"/>
      <c r="W7" s="63"/>
      <c r="X7" s="47">
        <f t="shared" si="0"/>
        <v>5.7534868506534186E-2</v>
      </c>
      <c r="Y7" s="47">
        <f t="shared" si="1"/>
        <v>9.3026500924521423E-3</v>
      </c>
      <c r="Z7" s="47">
        <f t="shared" si="2"/>
        <v>-0.86619999999999919</v>
      </c>
      <c r="AA7" s="47">
        <f t="shared" si="3"/>
        <v>-2.2609999999999992</v>
      </c>
    </row>
    <row r="8" spans="1:27" s="11" customFormat="1">
      <c r="A8" s="64"/>
      <c r="B8" s="64" t="s">
        <v>7</v>
      </c>
      <c r="C8" s="46">
        <v>22</v>
      </c>
      <c r="D8" s="46">
        <v>52632.896000000001</v>
      </c>
      <c r="E8" s="46">
        <v>38.229599999999998</v>
      </c>
      <c r="F8" s="46">
        <v>41.945999999999998</v>
      </c>
      <c r="G8" s="46">
        <v>44.0822</v>
      </c>
      <c r="H8" s="26">
        <v>52625.422400000003</v>
      </c>
      <c r="I8" s="26">
        <v>38.091799999999999</v>
      </c>
      <c r="J8" s="26">
        <v>41.7438</v>
      </c>
      <c r="K8" s="26">
        <v>43.872300000000003</v>
      </c>
      <c r="L8" s="59">
        <v>423812</v>
      </c>
      <c r="M8" s="26">
        <v>52566.599199999997</v>
      </c>
      <c r="N8" s="26">
        <v>38.109000000000002</v>
      </c>
      <c r="O8" s="26">
        <v>41.613399999999999</v>
      </c>
      <c r="P8" s="26">
        <v>43.7898</v>
      </c>
      <c r="Q8" s="59">
        <v>147698</v>
      </c>
      <c r="R8" s="63">
        <f>[1]!BJM(H8:I11,M8:N11,0)</f>
        <v>-1.4035290775240394</v>
      </c>
      <c r="S8" s="63">
        <f>[1]!BJM(H8:I11,M8:N11,1)</f>
        <v>77.760647914670116</v>
      </c>
      <c r="T8" s="63">
        <f>[1]!BJM(D8:E11,H8:I11,0)</f>
        <v>-0.82023930882755025</v>
      </c>
      <c r="U8" s="63">
        <f>[1]!BJM(D8:E11,M8:N11,0)</f>
        <v>-2.2238389609662144</v>
      </c>
      <c r="V8" s="63">
        <f>[1]!BJM(D8:E11,H8:I11,1)</f>
        <v>62.485824087824412</v>
      </c>
      <c r="W8" s="63">
        <f>[1]!BJM(D8:E11,M8:N11,1)</f>
        <v>167.20403227349539</v>
      </c>
      <c r="X8" s="47">
        <f t="shared" si="0"/>
        <v>1.4199484672090878E-2</v>
      </c>
      <c r="Y8" s="47">
        <f t="shared" si="1"/>
        <v>0.12596076795774969</v>
      </c>
      <c r="Z8" s="47">
        <f t="shared" si="2"/>
        <v>-0.13779999999999859</v>
      </c>
      <c r="AA8" s="47">
        <f t="shared" si="3"/>
        <v>-0.12059999999999604</v>
      </c>
    </row>
    <row r="9" spans="1:27" s="11" customFormat="1">
      <c r="A9" s="64"/>
      <c r="B9" s="64"/>
      <c r="C9" s="46">
        <v>27</v>
      </c>
      <c r="D9" s="46">
        <v>7503.1704</v>
      </c>
      <c r="E9" s="46">
        <v>35.399700000000003</v>
      </c>
      <c r="F9" s="46">
        <v>40.439700000000002</v>
      </c>
      <c r="G9" s="46">
        <v>42.811700000000002</v>
      </c>
      <c r="H9" s="26">
        <v>7499.4639999999999</v>
      </c>
      <c r="I9" s="26">
        <v>34.7254</v>
      </c>
      <c r="J9" s="26">
        <v>39.888399999999997</v>
      </c>
      <c r="K9" s="26">
        <v>42.464300000000001</v>
      </c>
      <c r="L9" s="59">
        <v>52356.3</v>
      </c>
      <c r="M9" s="26">
        <v>7579.4624000000003</v>
      </c>
      <c r="N9" s="26">
        <v>33.107900000000001</v>
      </c>
      <c r="O9" s="26">
        <v>39.040500000000002</v>
      </c>
      <c r="P9" s="26">
        <v>41.910699999999999</v>
      </c>
      <c r="Q9" s="59">
        <v>6258.36</v>
      </c>
      <c r="R9" s="63"/>
      <c r="S9" s="63"/>
      <c r="T9" s="63"/>
      <c r="U9" s="63"/>
      <c r="V9" s="63"/>
      <c r="W9" s="63"/>
      <c r="X9" s="47">
        <f t="shared" si="0"/>
        <v>4.9397785234892584E-2</v>
      </c>
      <c r="Y9" s="47">
        <f t="shared" si="1"/>
        <v>1.016796846303802</v>
      </c>
      <c r="Z9" s="47">
        <f t="shared" si="2"/>
        <v>-0.67430000000000234</v>
      </c>
      <c r="AA9" s="47">
        <f t="shared" si="3"/>
        <v>-2.2918000000000021</v>
      </c>
    </row>
    <row r="10" spans="1:27" s="11" customFormat="1">
      <c r="A10" s="64"/>
      <c r="B10" s="64"/>
      <c r="C10" s="46">
        <v>32</v>
      </c>
      <c r="D10" s="46">
        <v>1986.8928000000001</v>
      </c>
      <c r="E10" s="46">
        <v>33.580599999999997</v>
      </c>
      <c r="F10" s="46">
        <v>39.139200000000002</v>
      </c>
      <c r="G10" s="46">
        <v>41.7697</v>
      </c>
      <c r="H10" s="26">
        <v>1983.0856000000001</v>
      </c>
      <c r="I10" s="26">
        <v>31.720500000000001</v>
      </c>
      <c r="J10" s="26">
        <v>38.715299999999999</v>
      </c>
      <c r="K10" s="26">
        <v>41.590299999999999</v>
      </c>
      <c r="L10" s="59">
        <v>21747</v>
      </c>
      <c r="M10" s="26">
        <v>1986.2783999999999</v>
      </c>
      <c r="N10" s="26">
        <v>29.908100000000001</v>
      </c>
      <c r="O10" s="26">
        <v>38.156599999999997</v>
      </c>
      <c r="P10" s="26">
        <v>41.164900000000003</v>
      </c>
      <c r="Q10" s="59">
        <v>23614.3</v>
      </c>
      <c r="R10" s="63"/>
      <c r="S10" s="63"/>
      <c r="T10" s="63"/>
      <c r="U10" s="63"/>
      <c r="V10" s="63"/>
      <c r="W10" s="63"/>
      <c r="X10" s="47">
        <f t="shared" si="0"/>
        <v>0.19161577313078826</v>
      </c>
      <c r="Y10" s="47">
        <f t="shared" si="1"/>
        <v>3.0922654709914881E-2</v>
      </c>
      <c r="Z10" s="47">
        <f t="shared" si="2"/>
        <v>-1.8600999999999956</v>
      </c>
      <c r="AA10" s="47">
        <f t="shared" si="3"/>
        <v>-3.6724999999999959</v>
      </c>
    </row>
    <row r="11" spans="1:27" s="11" customFormat="1">
      <c r="A11" s="64"/>
      <c r="B11" s="64"/>
      <c r="C11" s="46">
        <v>37</v>
      </c>
      <c r="D11" s="46">
        <v>761.48080000000004</v>
      </c>
      <c r="E11" s="46">
        <v>31.3704</v>
      </c>
      <c r="F11" s="46">
        <v>38.244599999999998</v>
      </c>
      <c r="G11" s="46">
        <v>40.929900000000004</v>
      </c>
      <c r="H11" s="26">
        <v>758.45759999999996</v>
      </c>
      <c r="I11" s="26">
        <v>30.056899999999999</v>
      </c>
      <c r="J11" s="26">
        <v>38.140300000000003</v>
      </c>
      <c r="K11" s="26">
        <v>41.036999999999999</v>
      </c>
      <c r="L11" s="59">
        <v>15093.2</v>
      </c>
      <c r="M11" s="26">
        <v>759.88</v>
      </c>
      <c r="N11" s="26">
        <v>28.434899999999999</v>
      </c>
      <c r="O11" s="26">
        <v>37.6785</v>
      </c>
      <c r="P11" s="26">
        <v>40.741599999999998</v>
      </c>
      <c r="Q11" s="59">
        <v>14436.3</v>
      </c>
      <c r="R11" s="63"/>
      <c r="S11" s="63"/>
      <c r="T11" s="63"/>
      <c r="U11" s="63"/>
      <c r="V11" s="63"/>
      <c r="W11" s="63"/>
      <c r="X11" s="47">
        <f t="shared" si="0"/>
        <v>0.39701591950842197</v>
      </c>
      <c r="Y11" s="47">
        <f t="shared" si="1"/>
        <v>0.21022197801967552</v>
      </c>
      <c r="Z11" s="47">
        <f t="shared" si="2"/>
        <v>-1.3135000000000012</v>
      </c>
      <c r="AA11" s="47">
        <f t="shared" si="3"/>
        <v>-2.9355000000000011</v>
      </c>
    </row>
    <row r="12" spans="1:27">
      <c r="A12" s="64"/>
      <c r="B12" s="64" t="s">
        <v>4</v>
      </c>
      <c r="C12" s="46">
        <v>22</v>
      </c>
      <c r="D12" s="46">
        <v>19894.911199999999</v>
      </c>
      <c r="E12" s="46">
        <v>38.681699999999999</v>
      </c>
      <c r="F12" s="46">
        <v>40.095100000000002</v>
      </c>
      <c r="G12" s="46">
        <v>43.344900000000003</v>
      </c>
      <c r="H12" s="26">
        <v>19831.2552</v>
      </c>
      <c r="I12" s="26">
        <v>38.475099999999998</v>
      </c>
      <c r="J12" s="26">
        <v>40.108199999999997</v>
      </c>
      <c r="K12" s="26">
        <v>43.189700000000002</v>
      </c>
      <c r="L12" s="59">
        <v>241677</v>
      </c>
      <c r="M12" s="26">
        <v>19812.7552</v>
      </c>
      <c r="N12" s="26">
        <v>38.3934</v>
      </c>
      <c r="O12" s="26">
        <v>39.951999999999998</v>
      </c>
      <c r="P12" s="26">
        <v>42.896999999999998</v>
      </c>
      <c r="Q12" s="59">
        <v>183562</v>
      </c>
      <c r="R12" s="63">
        <f>[1]!BJM(H12:I15,M12:N15,0)</f>
        <v>-1.1048492830523082</v>
      </c>
      <c r="S12" s="63">
        <f>[1]!BJM(H12:I15,M12:N15,1)</f>
        <v>43.5318696892367</v>
      </c>
      <c r="T12" s="63">
        <f>[1]!BJM(D12:E15,H12:I15,0)</f>
        <v>-0.92451979945039664</v>
      </c>
      <c r="U12" s="63">
        <f>[1]!BJM(D12:E15,M12:N15,0)</f>
        <v>-2.0295589445742017</v>
      </c>
      <c r="V12" s="63">
        <f>[1]!BJM(D12:E15,H12:I15,1)</f>
        <v>42.106084999611859</v>
      </c>
      <c r="W12" s="63">
        <f>[1]!BJM(D12:E15,M12:N15,1)</f>
        <v>100.68774959575882</v>
      </c>
      <c r="X12" s="47">
        <f t="shared" si="0"/>
        <v>0.31996121701713875</v>
      </c>
      <c r="Y12" s="47">
        <f t="shared" si="1"/>
        <v>0.41294982005247172</v>
      </c>
      <c r="Z12" s="47">
        <f t="shared" si="2"/>
        <v>-0.20660000000000167</v>
      </c>
      <c r="AA12" s="47">
        <f t="shared" si="3"/>
        <v>-0.28829999999999956</v>
      </c>
    </row>
    <row r="13" spans="1:27">
      <c r="A13" s="64"/>
      <c r="B13" s="64"/>
      <c r="C13" s="46">
        <v>27</v>
      </c>
      <c r="D13" s="46">
        <v>5722.74</v>
      </c>
      <c r="E13" s="46">
        <v>36.699800000000003</v>
      </c>
      <c r="F13" s="46">
        <v>38.881999999999998</v>
      </c>
      <c r="G13" s="46">
        <v>41.413800000000002</v>
      </c>
      <c r="H13" s="26">
        <v>5720.2856000000002</v>
      </c>
      <c r="I13" s="26">
        <v>35.7682</v>
      </c>
      <c r="J13" s="26">
        <v>38.6569</v>
      </c>
      <c r="K13" s="26">
        <v>40.950499999999998</v>
      </c>
      <c r="L13" s="59">
        <v>37521.4</v>
      </c>
      <c r="M13" s="26">
        <v>5724.0951999999997</v>
      </c>
      <c r="N13" s="26">
        <v>34.565800000000003</v>
      </c>
      <c r="O13" s="26">
        <v>38.273400000000002</v>
      </c>
      <c r="P13" s="26">
        <v>40.29</v>
      </c>
      <c r="Q13" s="59">
        <v>7822.28</v>
      </c>
      <c r="R13" s="63"/>
      <c r="S13" s="63"/>
      <c r="T13" s="63"/>
      <c r="U13" s="63"/>
      <c r="V13" s="63"/>
      <c r="W13" s="63"/>
      <c r="X13" s="47">
        <f t="shared" si="0"/>
        <v>4.2888546395601114E-2</v>
      </c>
      <c r="Y13" s="47">
        <f t="shared" si="1"/>
        <v>2.3680964013741111E-2</v>
      </c>
      <c r="Z13" s="47">
        <f t="shared" si="2"/>
        <v>-0.93160000000000309</v>
      </c>
      <c r="AA13" s="47">
        <f t="shared" si="3"/>
        <v>-2.1340000000000003</v>
      </c>
    </row>
    <row r="14" spans="1:27">
      <c r="A14" s="64"/>
      <c r="B14" s="64"/>
      <c r="C14" s="46">
        <v>32</v>
      </c>
      <c r="D14" s="46">
        <v>2569.404</v>
      </c>
      <c r="E14" s="46">
        <v>34.559800000000003</v>
      </c>
      <c r="F14" s="46">
        <v>37.923400000000001</v>
      </c>
      <c r="G14" s="46">
        <v>39.769799999999996</v>
      </c>
      <c r="H14" s="26">
        <v>2567.6504</v>
      </c>
      <c r="I14" s="26">
        <v>33.3643</v>
      </c>
      <c r="J14" s="26">
        <v>37.884700000000002</v>
      </c>
      <c r="K14" s="26">
        <v>39.6877</v>
      </c>
      <c r="L14" s="59">
        <v>18107.3</v>
      </c>
      <c r="M14" s="26">
        <v>2568.9816000000001</v>
      </c>
      <c r="N14" s="26">
        <v>31.781300000000002</v>
      </c>
      <c r="O14" s="26">
        <v>37.430199999999999</v>
      </c>
      <c r="P14" s="26">
        <v>38.959000000000003</v>
      </c>
      <c r="Q14" s="59">
        <v>4707.7</v>
      </c>
      <c r="R14" s="63"/>
      <c r="S14" s="63"/>
      <c r="T14" s="63"/>
      <c r="U14" s="63"/>
      <c r="V14" s="63"/>
      <c r="W14" s="63"/>
      <c r="X14" s="47">
        <f t="shared" si="0"/>
        <v>6.8249290496940368E-2</v>
      </c>
      <c r="Y14" s="47">
        <f t="shared" si="1"/>
        <v>1.6439610119697995E-2</v>
      </c>
      <c r="Z14" s="47">
        <f t="shared" si="2"/>
        <v>-1.1955000000000027</v>
      </c>
      <c r="AA14" s="47">
        <f t="shared" si="3"/>
        <v>-2.7785000000000011</v>
      </c>
    </row>
    <row r="15" spans="1:27">
      <c r="A15" s="64"/>
      <c r="B15" s="64"/>
      <c r="C15" s="46">
        <v>37</v>
      </c>
      <c r="D15" s="46">
        <v>1267.9087999999999</v>
      </c>
      <c r="E15" s="46">
        <v>32.256599999999999</v>
      </c>
      <c r="F15" s="46">
        <v>37.179600000000001</v>
      </c>
      <c r="G15" s="46">
        <v>38.580500000000001</v>
      </c>
      <c r="H15" s="26">
        <v>1266.5072</v>
      </c>
      <c r="I15" s="26">
        <v>30.826499999999999</v>
      </c>
      <c r="J15" s="26">
        <v>37.046199999999999</v>
      </c>
      <c r="K15" s="26">
        <v>38.374499999999998</v>
      </c>
      <c r="L15" s="59">
        <v>9632.2099999999991</v>
      </c>
      <c r="M15" s="26">
        <v>1267.1199999999999</v>
      </c>
      <c r="N15" s="26">
        <v>29.482500000000002</v>
      </c>
      <c r="O15" s="26">
        <v>36.530200000000001</v>
      </c>
      <c r="P15" s="26">
        <v>37.563600000000001</v>
      </c>
      <c r="Q15" s="59">
        <v>2906.98</v>
      </c>
      <c r="R15" s="63"/>
      <c r="S15" s="63"/>
      <c r="T15" s="63"/>
      <c r="U15" s="63"/>
      <c r="V15" s="63"/>
      <c r="W15" s="63"/>
      <c r="X15" s="47">
        <f t="shared" si="0"/>
        <v>0.11054422841768403</v>
      </c>
      <c r="Y15" s="47">
        <f t="shared" si="1"/>
        <v>6.2212676495347098E-2</v>
      </c>
      <c r="Z15" s="47">
        <f t="shared" si="2"/>
        <v>-1.4300999999999995</v>
      </c>
      <c r="AA15" s="47">
        <f t="shared" si="3"/>
        <v>-2.7740999999999971</v>
      </c>
    </row>
    <row r="16" spans="1:27">
      <c r="A16" s="64"/>
      <c r="B16" s="64" t="s">
        <v>5</v>
      </c>
      <c r="C16" s="46">
        <v>22</v>
      </c>
      <c r="D16" s="46">
        <v>5202.6976000000004</v>
      </c>
      <c r="E16" s="46">
        <v>41.681600000000003</v>
      </c>
      <c r="F16" s="46">
        <v>43.254800000000003</v>
      </c>
      <c r="G16" s="46">
        <v>44.752400000000002</v>
      </c>
      <c r="H16" s="26">
        <v>5195.9096</v>
      </c>
      <c r="I16" s="26">
        <v>41.2119</v>
      </c>
      <c r="J16" s="26">
        <v>42.828200000000002</v>
      </c>
      <c r="K16" s="26">
        <v>43.979799999999997</v>
      </c>
      <c r="L16" s="59">
        <v>51312.5</v>
      </c>
      <c r="M16" s="26">
        <v>5204.7592000000004</v>
      </c>
      <c r="N16" s="26">
        <v>40.619399999999999</v>
      </c>
      <c r="O16" s="26">
        <v>42.364400000000003</v>
      </c>
      <c r="P16" s="26">
        <v>43.314799999999998</v>
      </c>
      <c r="Q16" s="59">
        <v>8812.43</v>
      </c>
      <c r="R16" s="63">
        <f>[1]!BJM(H16:I19,M16:N19,0)</f>
        <v>-1.4505928767338165</v>
      </c>
      <c r="S16" s="63">
        <f>[1]!BJM(H16:I19,M16:N19,1)</f>
        <v>42.352195055435082</v>
      </c>
      <c r="T16" s="63">
        <f>[1]!BJM(D16:E19,H16:I19,0)</f>
        <v>-1.1205488464305771</v>
      </c>
      <c r="U16" s="63">
        <f>[1]!BJM(D16:E19,M16:N19,0)</f>
        <v>-2.5703496201630527</v>
      </c>
      <c r="V16" s="63">
        <f>[1]!BJM(D16:E19,H16:I19,1)</f>
        <v>35.567320433415283</v>
      </c>
      <c r="W16" s="63">
        <f>[1]!BJM(D16:E19,M16:N19,1)</f>
        <v>88.610551944750583</v>
      </c>
      <c r="X16" s="47">
        <f t="shared" si="0"/>
        <v>0.13047077731368559</v>
      </c>
      <c r="Y16" s="47">
        <f t="shared" si="1"/>
        <v>3.9625597305520857E-2</v>
      </c>
      <c r="Z16" s="47">
        <f t="shared" si="2"/>
        <v>-0.46970000000000312</v>
      </c>
      <c r="AA16" s="47">
        <f t="shared" si="3"/>
        <v>-1.0622000000000043</v>
      </c>
    </row>
    <row r="17" spans="1:27">
      <c r="A17" s="64"/>
      <c r="B17" s="64"/>
      <c r="C17" s="46">
        <v>27</v>
      </c>
      <c r="D17" s="46">
        <v>2400.1727999999998</v>
      </c>
      <c r="E17" s="46">
        <v>39.658999999999999</v>
      </c>
      <c r="F17" s="46">
        <v>41.623800000000003</v>
      </c>
      <c r="G17" s="46">
        <v>42.797800000000002</v>
      </c>
      <c r="H17" s="26">
        <v>2398.4488000000001</v>
      </c>
      <c r="I17" s="26">
        <v>38.766599999999997</v>
      </c>
      <c r="J17" s="26">
        <v>41.248100000000001</v>
      </c>
      <c r="K17" s="26">
        <v>42.33</v>
      </c>
      <c r="L17" s="59">
        <v>28358.400000000001</v>
      </c>
      <c r="M17" s="26">
        <v>2401.4544000000001</v>
      </c>
      <c r="N17" s="26">
        <v>37.548400000000001</v>
      </c>
      <c r="O17" s="26">
        <v>40.663899999999998</v>
      </c>
      <c r="P17" s="26">
        <v>41.733499999999999</v>
      </c>
      <c r="Q17" s="59">
        <v>7390.16</v>
      </c>
      <c r="R17" s="63"/>
      <c r="S17" s="63"/>
      <c r="T17" s="63"/>
      <c r="U17" s="63"/>
      <c r="V17" s="63"/>
      <c r="W17" s="63"/>
      <c r="X17" s="47">
        <f t="shared" si="0"/>
        <v>7.1828161705678253E-2</v>
      </c>
      <c r="Y17" s="47">
        <f t="shared" si="1"/>
        <v>5.3396155476816219E-2</v>
      </c>
      <c r="Z17" s="47">
        <f t="shared" si="2"/>
        <v>-0.89240000000000208</v>
      </c>
      <c r="AA17" s="47">
        <f t="shared" si="3"/>
        <v>-2.110599999999998</v>
      </c>
    </row>
    <row r="18" spans="1:27">
      <c r="A18" s="64"/>
      <c r="B18" s="64"/>
      <c r="C18" s="46">
        <v>32</v>
      </c>
      <c r="D18" s="46">
        <v>1150.2167999999999</v>
      </c>
      <c r="E18" s="46">
        <v>37.134999999999998</v>
      </c>
      <c r="F18" s="46">
        <v>40.323500000000003</v>
      </c>
      <c r="G18" s="46">
        <v>41.479399999999998</v>
      </c>
      <c r="H18" s="26">
        <v>1148.2152000000001</v>
      </c>
      <c r="I18" s="26">
        <v>35.772799999999997</v>
      </c>
      <c r="J18" s="26">
        <v>40.134599999999999</v>
      </c>
      <c r="K18" s="26">
        <v>41.327399999999997</v>
      </c>
      <c r="L18" s="59">
        <v>17203.7</v>
      </c>
      <c r="M18" s="26">
        <v>1149.2840000000001</v>
      </c>
      <c r="N18" s="26">
        <v>33.748800000000003</v>
      </c>
      <c r="O18" s="26">
        <v>39.545000000000002</v>
      </c>
      <c r="P18" s="26">
        <v>40.871400000000001</v>
      </c>
      <c r="Q18" s="59">
        <v>7058.51</v>
      </c>
      <c r="R18" s="63"/>
      <c r="S18" s="63"/>
      <c r="T18" s="63"/>
      <c r="U18" s="63"/>
      <c r="V18" s="63"/>
      <c r="W18" s="63"/>
      <c r="X18" s="47">
        <f t="shared" si="0"/>
        <v>0.17401936747922878</v>
      </c>
      <c r="Y18" s="47">
        <f t="shared" si="1"/>
        <v>8.1097754788472531E-2</v>
      </c>
      <c r="Z18" s="47">
        <f t="shared" si="2"/>
        <v>-1.3622000000000014</v>
      </c>
      <c r="AA18" s="47">
        <f t="shared" si="3"/>
        <v>-3.3861999999999952</v>
      </c>
    </row>
    <row r="19" spans="1:27">
      <c r="A19" s="64"/>
      <c r="B19" s="64"/>
      <c r="C19" s="46">
        <v>37</v>
      </c>
      <c r="D19" s="46">
        <v>562.99279999999999</v>
      </c>
      <c r="E19" s="46">
        <v>34.539700000000003</v>
      </c>
      <c r="F19" s="46">
        <v>39.5015</v>
      </c>
      <c r="G19" s="46">
        <v>40.795499999999997</v>
      </c>
      <c r="H19" s="26">
        <v>557.42319999999995</v>
      </c>
      <c r="I19" s="26">
        <v>32.623800000000003</v>
      </c>
      <c r="J19" s="26">
        <v>39.099699999999999</v>
      </c>
      <c r="K19" s="26">
        <v>40.473599999999998</v>
      </c>
      <c r="L19" s="59">
        <v>11747.4</v>
      </c>
      <c r="M19" s="26">
        <v>559.75199999999995</v>
      </c>
      <c r="N19" s="26">
        <v>31.234400000000001</v>
      </c>
      <c r="O19" s="26">
        <v>38.6813</v>
      </c>
      <c r="P19" s="26">
        <v>40.2789</v>
      </c>
      <c r="Q19" s="59">
        <v>10922</v>
      </c>
      <c r="R19" s="63"/>
      <c r="S19" s="63"/>
      <c r="T19" s="63"/>
      <c r="U19" s="63"/>
      <c r="V19" s="63"/>
      <c r="W19" s="63"/>
      <c r="X19" s="47">
        <f t="shared" si="0"/>
        <v>0.98928441003153811</v>
      </c>
      <c r="Y19" s="47">
        <f t="shared" si="1"/>
        <v>0.57563791224328897</v>
      </c>
      <c r="Z19" s="47">
        <f t="shared" si="2"/>
        <v>-1.9159000000000006</v>
      </c>
      <c r="AA19" s="47">
        <f t="shared" si="3"/>
        <v>-3.3053000000000026</v>
      </c>
    </row>
    <row r="20" spans="1:27">
      <c r="A20" s="64"/>
      <c r="B20" s="64" t="s">
        <v>6</v>
      </c>
      <c r="C20" s="46">
        <v>22</v>
      </c>
      <c r="D20" s="46">
        <v>7944.9704000000002</v>
      </c>
      <c r="E20" s="46">
        <v>39.902999999999999</v>
      </c>
      <c r="F20" s="46">
        <v>41.924799999999998</v>
      </c>
      <c r="G20" s="46">
        <v>43.064700000000002</v>
      </c>
      <c r="H20" s="26">
        <v>7868.0752000000002</v>
      </c>
      <c r="I20" s="26">
        <v>39.532400000000003</v>
      </c>
      <c r="J20" s="26">
        <v>41.622300000000003</v>
      </c>
      <c r="K20" s="26">
        <v>42.639800000000001</v>
      </c>
      <c r="L20" s="59">
        <v>143360</v>
      </c>
      <c r="M20" s="26">
        <v>8084.6527999999998</v>
      </c>
      <c r="N20" s="26">
        <v>38.791600000000003</v>
      </c>
      <c r="O20" s="26">
        <v>40.698599999999999</v>
      </c>
      <c r="P20" s="26">
        <v>41.497100000000003</v>
      </c>
      <c r="Q20" s="59">
        <v>15113.8</v>
      </c>
      <c r="R20" s="63">
        <f>[1]!BJM(H20:I23,M20:N23,0)</f>
        <v>-1.4320046228738255</v>
      </c>
      <c r="S20" s="63">
        <f>[1]!BJM(H20:I23,M20:N23,1)</f>
        <v>46.20798133714348</v>
      </c>
      <c r="T20" s="63">
        <f>[1]!BJM(D20:E23,H20:I23,0)</f>
        <v>-1.130242150491847</v>
      </c>
      <c r="U20" s="63">
        <f>[1]!BJM(D20:E23,M20:N23,0)</f>
        <v>-2.5574665440270645</v>
      </c>
      <c r="V20" s="63">
        <f>[1]!BJM(D20:E23,H20:I23,1)</f>
        <v>38.167980783010293</v>
      </c>
      <c r="W20" s="63">
        <f>[1]!BJM(D20:E23,M20:N23,1)</f>
        <v>100.5605282590694</v>
      </c>
      <c r="X20" s="47">
        <f t="shared" si="0"/>
        <v>0.96784753282403568</v>
      </c>
      <c r="Y20" s="47">
        <f t="shared" si="1"/>
        <v>1.7581236048406133</v>
      </c>
      <c r="Z20" s="47">
        <f t="shared" si="2"/>
        <v>-0.37059999999999604</v>
      </c>
      <c r="AA20" s="47">
        <f t="shared" si="3"/>
        <v>-1.1113999999999962</v>
      </c>
    </row>
    <row r="21" spans="1:27">
      <c r="A21" s="64"/>
      <c r="B21" s="64"/>
      <c r="C21" s="46">
        <v>27</v>
      </c>
      <c r="D21" s="46">
        <v>3165.0520000000001</v>
      </c>
      <c r="E21" s="46">
        <v>36.990400000000001</v>
      </c>
      <c r="F21" s="46">
        <v>39.788899999999998</v>
      </c>
      <c r="G21" s="46">
        <v>40.793700000000001</v>
      </c>
      <c r="H21" s="26">
        <v>3162.7240000000002</v>
      </c>
      <c r="I21" s="26">
        <v>35.953099999999999</v>
      </c>
      <c r="J21" s="26">
        <v>39.054699999999997</v>
      </c>
      <c r="K21" s="26">
        <v>40.148200000000003</v>
      </c>
      <c r="L21" s="59">
        <v>45969.1</v>
      </c>
      <c r="M21" s="26">
        <v>3214.8119999999999</v>
      </c>
      <c r="N21" s="26">
        <v>34.555</v>
      </c>
      <c r="O21" s="26">
        <v>38.213500000000003</v>
      </c>
      <c r="P21" s="26">
        <v>39.552599999999998</v>
      </c>
      <c r="Q21" s="59">
        <v>10217.799999999999</v>
      </c>
      <c r="R21" s="63"/>
      <c r="S21" s="63"/>
      <c r="T21" s="63"/>
      <c r="U21" s="63"/>
      <c r="V21" s="63"/>
      <c r="W21" s="63"/>
      <c r="X21" s="47">
        <f t="shared" si="0"/>
        <v>7.3553293911126083E-2</v>
      </c>
      <c r="Y21" s="47">
        <f t="shared" si="1"/>
        <v>1.5721700622928079</v>
      </c>
      <c r="Z21" s="47">
        <f t="shared" si="2"/>
        <v>-1.0373000000000019</v>
      </c>
      <c r="AA21" s="47">
        <f t="shared" si="3"/>
        <v>-2.4354000000000013</v>
      </c>
    </row>
    <row r="22" spans="1:27">
      <c r="A22" s="64"/>
      <c r="B22" s="64"/>
      <c r="C22" s="46">
        <v>32</v>
      </c>
      <c r="D22" s="46">
        <v>1332.66</v>
      </c>
      <c r="E22" s="46">
        <v>34.188299999999998</v>
      </c>
      <c r="F22" s="46">
        <v>38.139499999999998</v>
      </c>
      <c r="G22" s="46">
        <v>39.384399999999999</v>
      </c>
      <c r="H22" s="26">
        <v>1331.1424</v>
      </c>
      <c r="I22" s="26">
        <v>32.780500000000004</v>
      </c>
      <c r="J22" s="26">
        <v>37.5989</v>
      </c>
      <c r="K22" s="26">
        <v>39.068199999999997</v>
      </c>
      <c r="L22" s="59">
        <v>23400.1</v>
      </c>
      <c r="M22" s="26">
        <v>1331.184</v>
      </c>
      <c r="N22" s="26">
        <v>31.1069</v>
      </c>
      <c r="O22" s="26">
        <v>36.801299999999998</v>
      </c>
      <c r="P22" s="26">
        <v>38.637700000000002</v>
      </c>
      <c r="Q22" s="59">
        <v>7665.17</v>
      </c>
      <c r="R22" s="63"/>
      <c r="S22" s="63"/>
      <c r="T22" s="63"/>
      <c r="U22" s="63"/>
      <c r="V22" s="63"/>
      <c r="W22" s="63"/>
      <c r="X22" s="47">
        <f t="shared" si="0"/>
        <v>0.11387750814162122</v>
      </c>
      <c r="Y22" s="47">
        <f t="shared" si="1"/>
        <v>0.11075593174553995</v>
      </c>
      <c r="Z22" s="47">
        <f t="shared" si="2"/>
        <v>-1.4077999999999946</v>
      </c>
      <c r="AA22" s="47">
        <f t="shared" si="3"/>
        <v>-3.0813999999999986</v>
      </c>
    </row>
    <row r="23" spans="1:27">
      <c r="A23" s="64"/>
      <c r="B23" s="64"/>
      <c r="C23" s="46">
        <v>37</v>
      </c>
      <c r="D23" s="46">
        <v>574.89840000000004</v>
      </c>
      <c r="E23" s="46">
        <v>31.5868</v>
      </c>
      <c r="F23" s="46">
        <v>37.025300000000001</v>
      </c>
      <c r="G23" s="46">
        <v>38.6404</v>
      </c>
      <c r="H23" s="26">
        <v>569.1096</v>
      </c>
      <c r="I23" s="26">
        <v>30.077500000000001</v>
      </c>
      <c r="J23" s="26">
        <v>36.464300000000001</v>
      </c>
      <c r="K23" s="26">
        <v>38.366199999999999</v>
      </c>
      <c r="L23" s="59">
        <v>11431.9</v>
      </c>
      <c r="M23" s="26">
        <v>573.12879999999996</v>
      </c>
      <c r="N23" s="26">
        <v>28.887499999999999</v>
      </c>
      <c r="O23" s="26">
        <v>35.814100000000003</v>
      </c>
      <c r="P23" s="26">
        <v>38.043799999999997</v>
      </c>
      <c r="Q23" s="59">
        <v>6314.5</v>
      </c>
      <c r="R23" s="63"/>
      <c r="S23" s="63"/>
      <c r="T23" s="63"/>
      <c r="U23" s="63"/>
      <c r="V23" s="63"/>
      <c r="W23" s="63"/>
      <c r="X23" s="47">
        <f t="shared" si="0"/>
        <v>1.0069257454882528</v>
      </c>
      <c r="Y23" s="47">
        <f t="shared" si="1"/>
        <v>0.30781091058873744</v>
      </c>
      <c r="Z23" s="47">
        <f t="shared" si="2"/>
        <v>-1.5092999999999996</v>
      </c>
      <c r="AA23" s="47">
        <f t="shared" si="3"/>
        <v>-2.6993000000000009</v>
      </c>
    </row>
    <row r="24" spans="1:27" s="18" customFormat="1">
      <c r="A24" s="48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8"/>
      <c r="R24" s="19">
        <f t="shared" ref="R24:AA24" si="4">AVERAGE(R4:R23)</f>
        <v>-1.2275701757480397</v>
      </c>
      <c r="S24" s="19">
        <f t="shared" si="4"/>
        <v>47.730276318763835</v>
      </c>
      <c r="T24" s="19">
        <f t="shared" si="4"/>
        <v>-0.88032893078808294</v>
      </c>
      <c r="U24" s="19">
        <f t="shared" si="4"/>
        <v>-2.1068434869088013</v>
      </c>
      <c r="V24" s="19">
        <f t="shared" si="4"/>
        <v>39.055774326089043</v>
      </c>
      <c r="W24" s="19">
        <f t="shared" si="4"/>
        <v>101.14627346645497</v>
      </c>
      <c r="X24" s="19">
        <f t="shared" si="4"/>
        <v>0.25805882149861858</v>
      </c>
      <c r="Y24" s="19">
        <f t="shared" si="4"/>
        <v>0.34184657802331453</v>
      </c>
      <c r="Z24" s="19">
        <f t="shared" si="4"/>
        <v>-0.93108500000000038</v>
      </c>
      <c r="AA24" s="19">
        <f t="shared" si="4"/>
        <v>-2.0659000000000001</v>
      </c>
    </row>
    <row r="25" spans="1:27">
      <c r="A25" s="64" t="s">
        <v>0</v>
      </c>
      <c r="B25" s="79" t="s">
        <v>3</v>
      </c>
      <c r="C25" s="46">
        <v>22</v>
      </c>
      <c r="D25" s="46">
        <v>21464.357599999999</v>
      </c>
      <c r="E25" s="46">
        <v>39.338299999999997</v>
      </c>
      <c r="F25" s="46">
        <v>43.567900000000002</v>
      </c>
      <c r="G25" s="46">
        <v>44.750100000000003</v>
      </c>
      <c r="H25" s="26">
        <v>21401.9</v>
      </c>
      <c r="I25" s="26">
        <v>39.08</v>
      </c>
      <c r="J25" s="26">
        <v>43.462000000000003</v>
      </c>
      <c r="K25" s="26">
        <v>44.517200000000003</v>
      </c>
      <c r="L25" s="59">
        <v>200949</v>
      </c>
      <c r="M25" s="26">
        <v>21402.11</v>
      </c>
      <c r="N25" s="26">
        <v>39.082999999999998</v>
      </c>
      <c r="O25" s="26">
        <v>43.398400000000002</v>
      </c>
      <c r="P25" s="26">
        <v>44.481200000000001</v>
      </c>
      <c r="Q25" s="59">
        <v>154397</v>
      </c>
      <c r="R25" s="63">
        <f>[1]!BJM(H25:I28,M25:N28,0)</f>
        <v>-0.68990854096941423</v>
      </c>
      <c r="S25" s="63">
        <f>[1]!BJM(H25:I28,M25:N28,1)</f>
        <v>26.517835538731859</v>
      </c>
      <c r="T25" s="63">
        <f>[1]!BJM(D25:E28,H25:I28,0)</f>
        <v>-0.37277631104700082</v>
      </c>
      <c r="U25" s="63">
        <f>[1]!BJM(D25:E28,M25:N28,0)</f>
        <v>-1.0626510521289849</v>
      </c>
      <c r="V25" s="63">
        <f>[1]!BJM(D25:E28,H25:I28,1)</f>
        <v>15.773860383548799</v>
      </c>
      <c r="W25" s="63">
        <f>[1]!BJM(D25:E28,M25:N28,1)</f>
        <v>44.67066059695037</v>
      </c>
      <c r="X25" s="47">
        <f t="shared" ref="X25:X44" si="5">ABS(D25-H25)/D25*100</f>
        <v>0.29098285242880001</v>
      </c>
      <c r="Y25" s="47">
        <f t="shared" ref="Y25:Y44" si="6">ABS(D25-M25)/D25*100</f>
        <v>0.29000448632107578</v>
      </c>
      <c r="Z25" s="47">
        <f t="shared" ref="Z25:Z44" si="7">(I25-E25)</f>
        <v>-0.25829999999999842</v>
      </c>
      <c r="AA25" s="47">
        <f t="shared" ref="AA25:AA44" si="8">(N25-E25)</f>
        <v>-0.25529999999999831</v>
      </c>
    </row>
    <row r="26" spans="1:27">
      <c r="A26" s="64"/>
      <c r="B26" s="64"/>
      <c r="C26" s="46">
        <v>27</v>
      </c>
      <c r="D26" s="46">
        <v>7153.9791999999998</v>
      </c>
      <c r="E26" s="46">
        <v>37.3979</v>
      </c>
      <c r="F26" s="46">
        <v>42.1267</v>
      </c>
      <c r="G26" s="46">
        <v>42.577500000000001</v>
      </c>
      <c r="H26" s="26">
        <v>7153.2960000000003</v>
      </c>
      <c r="I26" s="26">
        <v>37.115400000000001</v>
      </c>
      <c r="J26" s="26">
        <v>42.010800000000003</v>
      </c>
      <c r="K26" s="26">
        <v>42.382199999999997</v>
      </c>
      <c r="L26" s="59">
        <v>29656.3</v>
      </c>
      <c r="M26" s="26">
        <v>7155.7960000000003</v>
      </c>
      <c r="N26" s="26">
        <v>36.550600000000003</v>
      </c>
      <c r="O26" s="26">
        <v>41.656599999999997</v>
      </c>
      <c r="P26" s="26">
        <v>41.942799999999998</v>
      </c>
      <c r="Q26" s="59">
        <v>6845.56</v>
      </c>
      <c r="R26" s="63"/>
      <c r="S26" s="63"/>
      <c r="T26" s="63"/>
      <c r="U26" s="63"/>
      <c r="V26" s="63"/>
      <c r="W26" s="63"/>
      <c r="X26" s="47">
        <f t="shared" si="5"/>
        <v>9.5499299187155554E-3</v>
      </c>
      <c r="Y26" s="47">
        <f t="shared" si="6"/>
        <v>2.5395656727664407E-2</v>
      </c>
      <c r="Z26" s="47">
        <f t="shared" si="7"/>
        <v>-0.28249999999999886</v>
      </c>
      <c r="AA26" s="47">
        <f t="shared" si="8"/>
        <v>-0.84729999999999706</v>
      </c>
    </row>
    <row r="27" spans="1:27">
      <c r="A27" s="64"/>
      <c r="B27" s="64"/>
      <c r="C27" s="46">
        <v>32</v>
      </c>
      <c r="D27" s="46">
        <v>3267.9335999999998</v>
      </c>
      <c r="E27" s="46">
        <v>35.386699999999998</v>
      </c>
      <c r="F27" s="46">
        <v>40.726700000000001</v>
      </c>
      <c r="G27" s="46">
        <v>40.616999999999997</v>
      </c>
      <c r="H27" s="26">
        <v>3265.556</v>
      </c>
      <c r="I27" s="26">
        <v>34.948</v>
      </c>
      <c r="J27" s="26">
        <v>40.749699999999997</v>
      </c>
      <c r="K27" s="26">
        <v>40.590899999999998</v>
      </c>
      <c r="L27" s="59">
        <v>16384.5</v>
      </c>
      <c r="M27" s="26">
        <v>3267.9740000000002</v>
      </c>
      <c r="N27" s="26">
        <v>33.8504</v>
      </c>
      <c r="O27" s="26">
        <v>40.479500000000002</v>
      </c>
      <c r="P27" s="26">
        <v>40.225099999999998</v>
      </c>
      <c r="Q27" s="59">
        <v>4654.9399999999996</v>
      </c>
      <c r="R27" s="63"/>
      <c r="S27" s="63"/>
      <c r="T27" s="63"/>
      <c r="U27" s="63"/>
      <c r="V27" s="63"/>
      <c r="W27" s="63"/>
      <c r="X27" s="47">
        <f t="shared" si="5"/>
        <v>7.2755456230805982E-2</v>
      </c>
      <c r="Y27" s="47">
        <f t="shared" si="6"/>
        <v>1.2362552286961388E-3</v>
      </c>
      <c r="Z27" s="47">
        <f t="shared" si="7"/>
        <v>-0.4386999999999972</v>
      </c>
      <c r="AA27" s="47">
        <f t="shared" si="8"/>
        <v>-1.5362999999999971</v>
      </c>
    </row>
    <row r="28" spans="1:27">
      <c r="A28" s="64"/>
      <c r="B28" s="64"/>
      <c r="C28" s="46">
        <v>37</v>
      </c>
      <c r="D28" s="46">
        <v>1658.5583999999999</v>
      </c>
      <c r="E28" s="46">
        <v>33.233899999999998</v>
      </c>
      <c r="F28" s="46">
        <v>39.799100000000003</v>
      </c>
      <c r="G28" s="46">
        <v>39.304499999999997</v>
      </c>
      <c r="H28" s="26">
        <v>1657.6120000000001</v>
      </c>
      <c r="I28" s="26">
        <v>32.457000000000001</v>
      </c>
      <c r="J28" s="26">
        <v>39.661999999999999</v>
      </c>
      <c r="K28" s="26">
        <v>39.123699999999999</v>
      </c>
      <c r="L28" s="59">
        <v>10309.200000000001</v>
      </c>
      <c r="M28" s="26">
        <v>1658.3620000000001</v>
      </c>
      <c r="N28" s="26">
        <v>31.106200000000001</v>
      </c>
      <c r="O28" s="26">
        <v>39.2759</v>
      </c>
      <c r="P28" s="26">
        <v>38.5426</v>
      </c>
      <c r="Q28" s="59">
        <v>3893.88</v>
      </c>
      <c r="R28" s="63"/>
      <c r="S28" s="63"/>
      <c r="T28" s="63"/>
      <c r="U28" s="63"/>
      <c r="V28" s="63"/>
      <c r="W28" s="63"/>
      <c r="X28" s="47">
        <f t="shared" si="5"/>
        <v>5.7061602413265175E-2</v>
      </c>
      <c r="Y28" s="47">
        <f t="shared" si="6"/>
        <v>1.184160895388503E-2</v>
      </c>
      <c r="Z28" s="47">
        <f t="shared" si="7"/>
        <v>-0.7768999999999977</v>
      </c>
      <c r="AA28" s="47">
        <f t="shared" si="8"/>
        <v>-2.1276999999999973</v>
      </c>
    </row>
    <row r="29" spans="1:27" s="11" customFormat="1">
      <c r="A29" s="64"/>
      <c r="B29" s="64" t="s">
        <v>7</v>
      </c>
      <c r="C29" s="46">
        <v>22</v>
      </c>
      <c r="D29" s="26">
        <v>64350.548799999997</v>
      </c>
      <c r="E29" s="26">
        <v>38.275599999999997</v>
      </c>
      <c r="F29" s="26">
        <v>41.816499999999998</v>
      </c>
      <c r="G29" s="26">
        <v>43.9754</v>
      </c>
      <c r="H29" s="26">
        <v>64376.24</v>
      </c>
      <c r="I29" s="26">
        <v>38.082099999999997</v>
      </c>
      <c r="J29" s="26">
        <v>41.643500000000003</v>
      </c>
      <c r="K29" s="26">
        <v>43.796500000000002</v>
      </c>
      <c r="L29" s="59">
        <v>377627</v>
      </c>
      <c r="M29" s="26">
        <v>64282.97</v>
      </c>
      <c r="N29" s="26">
        <v>38.110199999999999</v>
      </c>
      <c r="O29" s="26">
        <v>41.520400000000002</v>
      </c>
      <c r="P29" s="26">
        <v>43.71</v>
      </c>
      <c r="Q29" s="59">
        <v>132691</v>
      </c>
      <c r="R29" s="63">
        <f>[1]!BJM(H29:I32,M29:N32,0)</f>
        <v>-1.0664074252548201</v>
      </c>
      <c r="S29" s="63">
        <f>[1]!BJM(H29:I32,M29:N32,1)</f>
        <v>55.11442817688468</v>
      </c>
      <c r="T29" s="63">
        <f>[1]!BJM(D29:E32,H29:I32,0)</f>
        <v>-0.6651293480189141</v>
      </c>
      <c r="U29" s="63">
        <f>[1]!BJM(D29:E32,M29:N32,0)</f>
        <v>-1.7311726831315599</v>
      </c>
      <c r="V29" s="63">
        <f>[1]!BJM(D29:E32,H29:I32,1)</f>
        <v>44.022317419178059</v>
      </c>
      <c r="W29" s="63">
        <f>[1]!BJM(D29:E32,M29:N32,1)</f>
        <v>106.26767654037938</v>
      </c>
      <c r="X29" s="47">
        <f t="shared" si="5"/>
        <v>3.9923824239399677E-2</v>
      </c>
      <c r="Y29" s="47">
        <f t="shared" si="6"/>
        <v>0.10501666459757633</v>
      </c>
      <c r="Z29" s="47">
        <f t="shared" si="7"/>
        <v>-0.19350000000000023</v>
      </c>
      <c r="AA29" s="47">
        <f t="shared" si="8"/>
        <v>-0.16539999999999822</v>
      </c>
    </row>
    <row r="30" spans="1:27" s="11" customFormat="1">
      <c r="A30" s="64"/>
      <c r="B30" s="64"/>
      <c r="C30" s="46">
        <v>27</v>
      </c>
      <c r="D30" s="26">
        <v>9663.0112000000008</v>
      </c>
      <c r="E30" s="26">
        <v>35.126100000000001</v>
      </c>
      <c r="F30" s="26">
        <v>40.387700000000002</v>
      </c>
      <c r="G30" s="26">
        <v>42.771599999999999</v>
      </c>
      <c r="H30" s="26">
        <v>9658.2330000000002</v>
      </c>
      <c r="I30" s="26">
        <v>34.816000000000003</v>
      </c>
      <c r="J30" s="26">
        <v>39.9833</v>
      </c>
      <c r="K30" s="26">
        <v>42.506</v>
      </c>
      <c r="L30" s="59">
        <v>59071.9</v>
      </c>
      <c r="M30" s="26">
        <v>9723.2350000000006</v>
      </c>
      <c r="N30" s="26">
        <v>33.7607</v>
      </c>
      <c r="O30" s="26">
        <v>39.276600000000002</v>
      </c>
      <c r="P30" s="26">
        <v>42.0458</v>
      </c>
      <c r="Q30" s="59">
        <v>6593.47</v>
      </c>
      <c r="R30" s="63"/>
      <c r="S30" s="63"/>
      <c r="T30" s="63"/>
      <c r="U30" s="63"/>
      <c r="V30" s="63"/>
      <c r="W30" s="63"/>
      <c r="X30" s="47">
        <f t="shared" si="5"/>
        <v>4.944835415279919E-2</v>
      </c>
      <c r="Y30" s="47">
        <f t="shared" si="6"/>
        <v>0.62324050705850109</v>
      </c>
      <c r="Z30" s="47">
        <f t="shared" si="7"/>
        <v>-0.31009999999999849</v>
      </c>
      <c r="AA30" s="47">
        <f t="shared" si="8"/>
        <v>-1.3654000000000011</v>
      </c>
    </row>
    <row r="31" spans="1:27" s="11" customFormat="1">
      <c r="A31" s="64"/>
      <c r="B31" s="64"/>
      <c r="C31" s="46">
        <v>32</v>
      </c>
      <c r="D31" s="26">
        <v>2351.6232</v>
      </c>
      <c r="E31" s="26">
        <v>33.407699999999998</v>
      </c>
      <c r="F31" s="26">
        <v>39.109699999999997</v>
      </c>
      <c r="G31" s="26">
        <v>41.73</v>
      </c>
      <c r="H31" s="26">
        <v>2350.8339999999998</v>
      </c>
      <c r="I31" s="26">
        <v>31.5837</v>
      </c>
      <c r="J31" s="26">
        <v>38.651499999999999</v>
      </c>
      <c r="K31" s="26">
        <v>41.535499999999999</v>
      </c>
      <c r="L31" s="59">
        <v>21409.8</v>
      </c>
      <c r="M31" s="26">
        <v>2347.8989999999999</v>
      </c>
      <c r="N31" s="26">
        <v>30.044899999999998</v>
      </c>
      <c r="O31" s="26">
        <v>38.139400000000002</v>
      </c>
      <c r="P31" s="26">
        <v>41.156100000000002</v>
      </c>
      <c r="Q31" s="59">
        <v>22434.2</v>
      </c>
      <c r="R31" s="63"/>
      <c r="S31" s="63"/>
      <c r="T31" s="63"/>
      <c r="U31" s="63"/>
      <c r="V31" s="63"/>
      <c r="W31" s="63"/>
      <c r="X31" s="47">
        <f t="shared" si="5"/>
        <v>3.355979818536254E-2</v>
      </c>
      <c r="Y31" s="47">
        <f t="shared" si="6"/>
        <v>0.15836720780778613</v>
      </c>
      <c r="Z31" s="47">
        <f t="shared" si="7"/>
        <v>-1.8239999999999981</v>
      </c>
      <c r="AA31" s="47">
        <f t="shared" si="8"/>
        <v>-3.3628</v>
      </c>
    </row>
    <row r="32" spans="1:27" s="11" customFormat="1">
      <c r="A32" s="64"/>
      <c r="B32" s="64"/>
      <c r="C32" s="46">
        <v>37</v>
      </c>
      <c r="D32" s="26">
        <v>843.83920000000001</v>
      </c>
      <c r="E32" s="26">
        <v>31.2578</v>
      </c>
      <c r="F32" s="26">
        <v>38.22</v>
      </c>
      <c r="G32" s="26">
        <v>40.900199999999998</v>
      </c>
      <c r="H32" s="26">
        <v>840.30160000000001</v>
      </c>
      <c r="I32" s="26">
        <v>30.104900000000001</v>
      </c>
      <c r="J32" s="26">
        <v>38.129600000000003</v>
      </c>
      <c r="K32" s="26">
        <v>41.011400000000002</v>
      </c>
      <c r="L32" s="59">
        <v>15849.2</v>
      </c>
      <c r="M32" s="26">
        <v>840.98400000000004</v>
      </c>
      <c r="N32" s="26">
        <v>28.427099999999999</v>
      </c>
      <c r="O32" s="26">
        <v>37.695399999999999</v>
      </c>
      <c r="P32" s="26">
        <v>40.775199999999998</v>
      </c>
      <c r="Q32" s="59">
        <v>15549.7</v>
      </c>
      <c r="R32" s="63"/>
      <c r="S32" s="63"/>
      <c r="T32" s="63"/>
      <c r="U32" s="63"/>
      <c r="V32" s="63"/>
      <c r="W32" s="63"/>
      <c r="X32" s="47">
        <f t="shared" si="5"/>
        <v>0.41922679107583505</v>
      </c>
      <c r="Y32" s="47">
        <f t="shared" si="6"/>
        <v>0.3383583033355132</v>
      </c>
      <c r="Z32" s="47">
        <f t="shared" si="7"/>
        <v>-1.1528999999999989</v>
      </c>
      <c r="AA32" s="47">
        <f t="shared" si="8"/>
        <v>-2.8307000000000002</v>
      </c>
    </row>
    <row r="33" spans="1:27">
      <c r="A33" s="64"/>
      <c r="B33" s="64" t="s">
        <v>4</v>
      </c>
      <c r="C33" s="46">
        <v>22</v>
      </c>
      <c r="D33" s="26">
        <v>22718.493600000002</v>
      </c>
      <c r="E33" s="26">
        <v>38.579099999999997</v>
      </c>
      <c r="F33" s="26">
        <v>40.052100000000003</v>
      </c>
      <c r="G33" s="26">
        <v>43.316800000000001</v>
      </c>
      <c r="H33" s="26">
        <v>22666.13</v>
      </c>
      <c r="I33" s="26">
        <v>38.451099999999997</v>
      </c>
      <c r="J33" s="26">
        <v>40.090600000000002</v>
      </c>
      <c r="K33" s="26">
        <v>43.198500000000003</v>
      </c>
      <c r="L33" s="59">
        <v>244291</v>
      </c>
      <c r="M33" s="26">
        <v>22637.55</v>
      </c>
      <c r="N33" s="26">
        <v>38.395400000000002</v>
      </c>
      <c r="O33" s="26">
        <v>39.960099999999997</v>
      </c>
      <c r="P33" s="26">
        <v>42.951999999999998</v>
      </c>
      <c r="Q33" s="59">
        <v>178822</v>
      </c>
      <c r="R33" s="63">
        <f>[1]!BJM(H33:I36,M33:N36,0)</f>
        <v>-1.0516421051622085</v>
      </c>
      <c r="S33" s="63">
        <f>[1]!BJM(H33:I36,M33:N36,1)</f>
        <v>43.272539912841438</v>
      </c>
      <c r="T33" s="63">
        <f>[1]!BJM(D33:E36,H33:I36,0)</f>
        <v>-0.83427845752561858</v>
      </c>
      <c r="U33" s="63">
        <f>[1]!BJM(D33:E36,M33:N36,0)</f>
        <v>-1.8861600339141298</v>
      </c>
      <c r="V33" s="63">
        <f>[1]!BJM(D33:E36,H33:I36,1)</f>
        <v>39.26997331944284</v>
      </c>
      <c r="W33" s="63">
        <f>[1]!BJM(D33:E36,M33:N36,1)</f>
        <v>96.831465489735919</v>
      </c>
      <c r="X33" s="47">
        <f t="shared" si="5"/>
        <v>0.23048887361088316</v>
      </c>
      <c r="Y33" s="47">
        <f t="shared" si="6"/>
        <v>0.35628946806579787</v>
      </c>
      <c r="Z33" s="47">
        <f t="shared" si="7"/>
        <v>-0.12800000000000011</v>
      </c>
      <c r="AA33" s="47">
        <f t="shared" si="8"/>
        <v>-0.18369999999999465</v>
      </c>
    </row>
    <row r="34" spans="1:27">
      <c r="A34" s="64"/>
      <c r="B34" s="64"/>
      <c r="C34" s="46">
        <v>27</v>
      </c>
      <c r="D34" s="26">
        <v>6019.2551999999996</v>
      </c>
      <c r="E34" s="26">
        <v>36.622900000000001</v>
      </c>
      <c r="F34" s="26">
        <v>38.865699999999997</v>
      </c>
      <c r="G34" s="26">
        <v>41.406599999999997</v>
      </c>
      <c r="H34" s="26">
        <v>6018.232</v>
      </c>
      <c r="I34" s="26">
        <v>35.7727</v>
      </c>
      <c r="J34" s="26">
        <v>38.667999999999999</v>
      </c>
      <c r="K34" s="26">
        <v>40.977400000000003</v>
      </c>
      <c r="L34" s="59">
        <v>38708</v>
      </c>
      <c r="M34" s="26">
        <v>6021.076</v>
      </c>
      <c r="N34" s="26">
        <v>34.6096</v>
      </c>
      <c r="O34" s="26">
        <v>38.2729</v>
      </c>
      <c r="P34" s="26">
        <v>40.317399999999999</v>
      </c>
      <c r="Q34" s="59">
        <v>8054.96</v>
      </c>
      <c r="R34" s="63"/>
      <c r="S34" s="63"/>
      <c r="T34" s="63"/>
      <c r="U34" s="63"/>
      <c r="V34" s="63"/>
      <c r="W34" s="63"/>
      <c r="X34" s="47">
        <f t="shared" si="5"/>
        <v>1.6998780845836763E-2</v>
      </c>
      <c r="Y34" s="47">
        <f t="shared" si="6"/>
        <v>3.0249589683461468E-2</v>
      </c>
      <c r="Z34" s="47">
        <f t="shared" si="7"/>
        <v>-0.85020000000000095</v>
      </c>
      <c r="AA34" s="47">
        <f t="shared" si="8"/>
        <v>-2.013300000000001</v>
      </c>
    </row>
    <row r="35" spans="1:27">
      <c r="A35" s="64"/>
      <c r="B35" s="64"/>
      <c r="C35" s="46">
        <v>32</v>
      </c>
      <c r="D35" s="26">
        <v>2648.6487999999999</v>
      </c>
      <c r="E35" s="26">
        <v>34.496600000000001</v>
      </c>
      <c r="F35" s="26">
        <v>37.901499999999999</v>
      </c>
      <c r="G35" s="26">
        <v>39.746600000000001</v>
      </c>
      <c r="H35" s="26">
        <v>2646.5369999999998</v>
      </c>
      <c r="I35" s="26">
        <v>33.363799999999998</v>
      </c>
      <c r="J35" s="26">
        <v>37.869</v>
      </c>
      <c r="K35" s="26">
        <v>39.668500000000002</v>
      </c>
      <c r="L35" s="59">
        <v>18769.900000000001</v>
      </c>
      <c r="M35" s="26">
        <v>2648.163</v>
      </c>
      <c r="N35" s="26">
        <v>31.845600000000001</v>
      </c>
      <c r="O35" s="26">
        <v>37.429900000000004</v>
      </c>
      <c r="P35" s="26">
        <v>38.983899999999998</v>
      </c>
      <c r="Q35" s="59">
        <v>4680.84</v>
      </c>
      <c r="R35" s="63"/>
      <c r="S35" s="63"/>
      <c r="T35" s="63"/>
      <c r="U35" s="63"/>
      <c r="V35" s="63"/>
      <c r="W35" s="63"/>
      <c r="X35" s="47">
        <f t="shared" si="5"/>
        <v>7.9731219933731126E-2</v>
      </c>
      <c r="Y35" s="47">
        <f t="shared" si="6"/>
        <v>1.8341427523344226E-2</v>
      </c>
      <c r="Z35" s="47">
        <f t="shared" si="7"/>
        <v>-1.1328000000000031</v>
      </c>
      <c r="AA35" s="47">
        <f t="shared" si="8"/>
        <v>-2.6509999999999998</v>
      </c>
    </row>
    <row r="36" spans="1:27">
      <c r="A36" s="64"/>
      <c r="B36" s="64"/>
      <c r="C36" s="46">
        <v>37</v>
      </c>
      <c r="D36" s="26">
        <v>1301.9864</v>
      </c>
      <c r="E36" s="26">
        <v>32.207900000000002</v>
      </c>
      <c r="F36" s="26">
        <v>37.144100000000002</v>
      </c>
      <c r="G36" s="26">
        <v>38.543799999999997</v>
      </c>
      <c r="H36" s="26">
        <v>1300.3389999999999</v>
      </c>
      <c r="I36" s="26">
        <v>30.884499999999999</v>
      </c>
      <c r="J36" s="26">
        <v>37.047899999999998</v>
      </c>
      <c r="K36" s="26">
        <v>38.382300000000001</v>
      </c>
      <c r="L36" s="59">
        <v>9495.94</v>
      </c>
      <c r="M36" s="26">
        <v>1300.979</v>
      </c>
      <c r="N36" s="26">
        <v>29.5654</v>
      </c>
      <c r="O36" s="26">
        <v>36.5413</v>
      </c>
      <c r="P36" s="26">
        <v>37.601399999999998</v>
      </c>
      <c r="Q36" s="59">
        <v>3149.96</v>
      </c>
      <c r="R36" s="63"/>
      <c r="S36" s="63"/>
      <c r="T36" s="63"/>
      <c r="U36" s="63"/>
      <c r="V36" s="63"/>
      <c r="W36" s="63"/>
      <c r="X36" s="47">
        <f t="shared" si="5"/>
        <v>0.12652973948115445</v>
      </c>
      <c r="Y36" s="47">
        <f t="shared" si="6"/>
        <v>7.7374080097915118E-2</v>
      </c>
      <c r="Z36" s="47">
        <f t="shared" si="7"/>
        <v>-1.323400000000003</v>
      </c>
      <c r="AA36" s="47">
        <f t="shared" si="8"/>
        <v>-2.6425000000000018</v>
      </c>
    </row>
    <row r="37" spans="1:27">
      <c r="A37" s="64"/>
      <c r="B37" s="64" t="s">
        <v>5</v>
      </c>
      <c r="C37" s="46">
        <v>22</v>
      </c>
      <c r="D37" s="26">
        <v>5478.8119999999999</v>
      </c>
      <c r="E37" s="26">
        <v>41.554200000000002</v>
      </c>
      <c r="F37" s="26">
        <v>43.226599999999998</v>
      </c>
      <c r="G37" s="26">
        <v>44.749699999999997</v>
      </c>
      <c r="H37" s="26">
        <v>5472.4970000000003</v>
      </c>
      <c r="I37" s="26">
        <v>41.123899999999999</v>
      </c>
      <c r="J37" s="26">
        <v>42.837299999999999</v>
      </c>
      <c r="K37" s="26">
        <v>44.010899999999999</v>
      </c>
      <c r="L37" s="59">
        <v>53272.7</v>
      </c>
      <c r="M37" s="26">
        <v>5480.2669999999998</v>
      </c>
      <c r="N37" s="26">
        <v>40.5961</v>
      </c>
      <c r="O37" s="26">
        <v>42.443899999999999</v>
      </c>
      <c r="P37" s="26">
        <v>43.417200000000001</v>
      </c>
      <c r="Q37" s="59">
        <v>8630.27</v>
      </c>
      <c r="R37" s="63">
        <f>[1]!BJM(H37:I40,M37:N40,0)</f>
        <v>-1.3349222921276567</v>
      </c>
      <c r="S37" s="63">
        <f>[1]!BJM(H37:I40,M37:N40,1)</f>
        <v>39.25137540876198</v>
      </c>
      <c r="T37" s="63">
        <f>[1]!BJM(D37:E40,H37:I40,0)</f>
        <v>-1.0741858167447991</v>
      </c>
      <c r="U37" s="63">
        <f>[1]!BJM(D37:E40,M37:N40,0)</f>
        <v>-2.4083524447574889</v>
      </c>
      <c r="V37" s="63">
        <f>[1]!BJM(D37:E40,H37:I40,1)</f>
        <v>34.43498481476044</v>
      </c>
      <c r="W37" s="63">
        <f>[1]!BJM(D37:E40,M37:N40,1)</f>
        <v>83.977512860801767</v>
      </c>
      <c r="X37" s="47">
        <f t="shared" si="5"/>
        <v>0.11526221377918425</v>
      </c>
      <c r="Y37" s="47">
        <f t="shared" si="6"/>
        <v>2.6556852105893161E-2</v>
      </c>
      <c r="Z37" s="47">
        <f t="shared" si="7"/>
        <v>-0.43030000000000257</v>
      </c>
      <c r="AA37" s="47">
        <f t="shared" si="8"/>
        <v>-0.95810000000000173</v>
      </c>
    </row>
    <row r="38" spans="1:27">
      <c r="A38" s="64"/>
      <c r="B38" s="64"/>
      <c r="C38" s="46">
        <v>27</v>
      </c>
      <c r="D38" s="26">
        <v>2472.9288000000001</v>
      </c>
      <c r="E38" s="26">
        <v>39.5366</v>
      </c>
      <c r="F38" s="26">
        <v>41.571300000000001</v>
      </c>
      <c r="G38" s="26">
        <v>42.781599999999997</v>
      </c>
      <c r="H38" s="26">
        <v>2470.62</v>
      </c>
      <c r="I38" s="26">
        <v>38.639099999999999</v>
      </c>
      <c r="J38" s="26">
        <v>41.231099999999998</v>
      </c>
      <c r="K38" s="26">
        <v>42.322600000000001</v>
      </c>
      <c r="L38" s="59">
        <v>28966.799999999999</v>
      </c>
      <c r="M38" s="26">
        <v>2474.2919999999999</v>
      </c>
      <c r="N38" s="26">
        <v>37.47</v>
      </c>
      <c r="O38" s="26">
        <v>40.712600000000002</v>
      </c>
      <c r="P38" s="26">
        <v>41.765300000000003</v>
      </c>
      <c r="Q38" s="59">
        <v>8388.98</v>
      </c>
      <c r="R38" s="63"/>
      <c r="S38" s="63"/>
      <c r="T38" s="63"/>
      <c r="U38" s="63"/>
      <c r="V38" s="63"/>
      <c r="W38" s="63"/>
      <c r="X38" s="47">
        <f t="shared" si="5"/>
        <v>9.3362979152503162E-2</v>
      </c>
      <c r="Y38" s="47">
        <f t="shared" si="6"/>
        <v>5.5124919083791607E-2</v>
      </c>
      <c r="Z38" s="47">
        <f t="shared" si="7"/>
        <v>-0.89750000000000085</v>
      </c>
      <c r="AA38" s="47">
        <f t="shared" si="8"/>
        <v>-2.0666000000000011</v>
      </c>
    </row>
    <row r="39" spans="1:27">
      <c r="A39" s="64"/>
      <c r="B39" s="64"/>
      <c r="C39" s="46">
        <v>32</v>
      </c>
      <c r="D39" s="26">
        <v>1192.9136000000001</v>
      </c>
      <c r="E39" s="26">
        <v>37.003900000000002</v>
      </c>
      <c r="F39" s="26">
        <v>40.235999999999997</v>
      </c>
      <c r="G39" s="26">
        <v>41.446899999999999</v>
      </c>
      <c r="H39" s="26">
        <v>1185.3230000000001</v>
      </c>
      <c r="I39" s="26">
        <v>35.682400000000001</v>
      </c>
      <c r="J39" s="26">
        <v>40.112299999999998</v>
      </c>
      <c r="K39" s="26">
        <v>41.3187</v>
      </c>
      <c r="L39" s="59">
        <v>18264.2</v>
      </c>
      <c r="M39" s="26">
        <v>1187.702</v>
      </c>
      <c r="N39" s="26">
        <v>33.856999999999999</v>
      </c>
      <c r="O39" s="26">
        <v>39.685600000000001</v>
      </c>
      <c r="P39" s="26">
        <v>40.994599999999998</v>
      </c>
      <c r="Q39" s="59">
        <v>8744.07</v>
      </c>
      <c r="R39" s="63"/>
      <c r="S39" s="63"/>
      <c r="T39" s="63"/>
      <c r="U39" s="63"/>
      <c r="V39" s="63"/>
      <c r="W39" s="63"/>
      <c r="X39" s="47">
        <f t="shared" si="5"/>
        <v>0.63630760853091073</v>
      </c>
      <c r="Y39" s="47">
        <f t="shared" si="6"/>
        <v>0.43687992156348032</v>
      </c>
      <c r="Z39" s="47">
        <f t="shared" si="7"/>
        <v>-1.3215000000000003</v>
      </c>
      <c r="AA39" s="47">
        <f t="shared" si="8"/>
        <v>-3.1469000000000023</v>
      </c>
    </row>
    <row r="40" spans="1:27">
      <c r="A40" s="64"/>
      <c r="B40" s="64"/>
      <c r="C40" s="46">
        <v>37</v>
      </c>
      <c r="D40" s="26">
        <v>587.29200000000003</v>
      </c>
      <c r="E40" s="26">
        <v>34.4223</v>
      </c>
      <c r="F40" s="26">
        <v>39.406599999999997</v>
      </c>
      <c r="G40" s="26">
        <v>40.752600000000001</v>
      </c>
      <c r="H40" s="26">
        <v>585.12720000000002</v>
      </c>
      <c r="I40" s="26">
        <v>32.663699999999999</v>
      </c>
      <c r="J40" s="26">
        <v>39.100200000000001</v>
      </c>
      <c r="K40" s="26">
        <v>40.480800000000002</v>
      </c>
      <c r="L40" s="59">
        <v>11415.3</v>
      </c>
      <c r="M40" s="26">
        <v>583.85440000000006</v>
      </c>
      <c r="N40" s="26">
        <v>31.323599999999999</v>
      </c>
      <c r="O40" s="26">
        <v>38.709499999999998</v>
      </c>
      <c r="P40" s="26">
        <v>40.272300000000001</v>
      </c>
      <c r="Q40" s="59">
        <v>10503.4</v>
      </c>
      <c r="R40" s="63"/>
      <c r="S40" s="63"/>
      <c r="T40" s="63"/>
      <c r="U40" s="63"/>
      <c r="V40" s="63"/>
      <c r="W40" s="63"/>
      <c r="X40" s="47">
        <f t="shared" si="5"/>
        <v>0.368607098342905</v>
      </c>
      <c r="Y40" s="47">
        <f t="shared" si="6"/>
        <v>0.58533063620821923</v>
      </c>
      <c r="Z40" s="47">
        <f t="shared" si="7"/>
        <v>-1.7586000000000013</v>
      </c>
      <c r="AA40" s="47">
        <f t="shared" si="8"/>
        <v>-3.0987000000000009</v>
      </c>
    </row>
    <row r="41" spans="1:27">
      <c r="A41" s="64"/>
      <c r="B41" s="64" t="s">
        <v>6</v>
      </c>
      <c r="C41" s="1">
        <v>22</v>
      </c>
      <c r="D41" s="26">
        <v>8429.9128000000001</v>
      </c>
      <c r="E41" s="26">
        <v>39.821199999999997</v>
      </c>
      <c r="F41" s="26">
        <v>41.881799999999998</v>
      </c>
      <c r="G41" s="26">
        <v>43.037300000000002</v>
      </c>
      <c r="H41" s="26">
        <v>8355.9150000000009</v>
      </c>
      <c r="I41" s="26">
        <v>39.4771</v>
      </c>
      <c r="J41" s="26">
        <v>41.6539</v>
      </c>
      <c r="K41" s="26">
        <v>42.695500000000003</v>
      </c>
      <c r="L41" s="59">
        <v>178736</v>
      </c>
      <c r="M41" s="26">
        <v>8336.4339999999993</v>
      </c>
      <c r="N41" s="26">
        <v>39.3172</v>
      </c>
      <c r="O41" s="26">
        <v>41.308999999999997</v>
      </c>
      <c r="P41" s="26">
        <v>42.21</v>
      </c>
      <c r="Q41" s="59">
        <v>161648</v>
      </c>
      <c r="R41" s="63">
        <f>[1]!BJM(H41:I44,M41:N44,0)</f>
        <v>-1.2531340448161159</v>
      </c>
      <c r="S41" s="63">
        <f>[1]!BJM(H41:I44,M41:N44,1)</f>
        <v>38.92247030468252</v>
      </c>
      <c r="T41" s="63">
        <f>[1]!BJM(D41:E44,H41:I44,0)</f>
        <v>-1.0643499297171455</v>
      </c>
      <c r="U41" s="63">
        <f>[1]!BJM(D41:E44,M41:N44,0)</f>
        <v>-2.3181871932566276</v>
      </c>
      <c r="V41" s="63">
        <f>[1]!BJM(D41:E44,H41:I44,1)</f>
        <v>36.83644285284695</v>
      </c>
      <c r="W41" s="63">
        <f>[1]!BJM(D41:E44,M41:N44,1)</f>
        <v>86.014567125749423</v>
      </c>
      <c r="X41" s="47">
        <f t="shared" si="5"/>
        <v>0.87780030180145152</v>
      </c>
      <c r="Y41" s="47">
        <f t="shared" si="6"/>
        <v>1.1088940326879868</v>
      </c>
      <c r="Z41" s="47">
        <f t="shared" si="7"/>
        <v>-0.34409999999999741</v>
      </c>
      <c r="AA41" s="47">
        <f t="shared" si="8"/>
        <v>-0.50399999999999778</v>
      </c>
    </row>
    <row r="42" spans="1:27">
      <c r="A42" s="64"/>
      <c r="B42" s="64"/>
      <c r="C42" s="46">
        <v>27</v>
      </c>
      <c r="D42" s="26">
        <v>3263.5111999999999</v>
      </c>
      <c r="E42" s="26">
        <v>36.949199999999998</v>
      </c>
      <c r="F42" s="26">
        <v>39.766599999999997</v>
      </c>
      <c r="G42" s="26">
        <v>40.779800000000002</v>
      </c>
      <c r="H42" s="26">
        <v>3260.136</v>
      </c>
      <c r="I42" s="26">
        <v>35.966999999999999</v>
      </c>
      <c r="J42" s="26">
        <v>39.055700000000002</v>
      </c>
      <c r="K42" s="26">
        <v>40.150199999999998</v>
      </c>
      <c r="L42" s="59">
        <v>46351.6</v>
      </c>
      <c r="M42" s="26">
        <v>3313.1460000000002</v>
      </c>
      <c r="N42" s="26">
        <v>34.633400000000002</v>
      </c>
      <c r="O42" s="26">
        <v>38.244100000000003</v>
      </c>
      <c r="P42" s="26">
        <v>39.5655</v>
      </c>
      <c r="Q42" s="59">
        <v>10222.6</v>
      </c>
      <c r="R42" s="63"/>
      <c r="S42" s="63"/>
      <c r="T42" s="63"/>
      <c r="U42" s="63"/>
      <c r="V42" s="63"/>
      <c r="W42" s="63"/>
      <c r="X42" s="47">
        <f t="shared" si="5"/>
        <v>0.10342235074909348</v>
      </c>
      <c r="Y42" s="47">
        <f t="shared" si="6"/>
        <v>1.5209017821051225</v>
      </c>
      <c r="Z42" s="47">
        <f t="shared" si="7"/>
        <v>-0.98219999999999885</v>
      </c>
      <c r="AA42" s="47">
        <f t="shared" si="8"/>
        <v>-2.3157999999999959</v>
      </c>
    </row>
    <row r="43" spans="1:27">
      <c r="A43" s="64"/>
      <c r="B43" s="64"/>
      <c r="C43" s="46">
        <v>32</v>
      </c>
      <c r="D43" s="26">
        <v>1363.1224</v>
      </c>
      <c r="E43" s="26">
        <v>34.171999999999997</v>
      </c>
      <c r="F43" s="26">
        <v>38.109000000000002</v>
      </c>
      <c r="G43" s="26">
        <v>39.375599999999999</v>
      </c>
      <c r="H43" s="26">
        <v>1362.655</v>
      </c>
      <c r="I43" s="26">
        <v>32.837600000000002</v>
      </c>
      <c r="J43" s="26">
        <v>37.594799999999999</v>
      </c>
      <c r="K43" s="26">
        <v>39.071100000000001</v>
      </c>
      <c r="L43" s="59">
        <v>23671.599999999999</v>
      </c>
      <c r="M43" s="26">
        <v>1363.703</v>
      </c>
      <c r="N43" s="26">
        <v>31.2805</v>
      </c>
      <c r="O43" s="26">
        <v>36.848999999999997</v>
      </c>
      <c r="P43" s="26">
        <v>38.654200000000003</v>
      </c>
      <c r="Q43" s="59">
        <v>7747.79</v>
      </c>
      <c r="R43" s="63"/>
      <c r="S43" s="63"/>
      <c r="T43" s="63"/>
      <c r="U43" s="63"/>
      <c r="V43" s="63"/>
      <c r="W43" s="63"/>
      <c r="X43" s="47">
        <f t="shared" si="5"/>
        <v>3.4288923723944223E-2</v>
      </c>
      <c r="Y43" s="47">
        <f t="shared" si="6"/>
        <v>4.259338706487429E-2</v>
      </c>
      <c r="Z43" s="47">
        <f t="shared" si="7"/>
        <v>-1.3343999999999951</v>
      </c>
      <c r="AA43" s="47">
        <f t="shared" si="8"/>
        <v>-2.8914999999999971</v>
      </c>
    </row>
    <row r="44" spans="1:27">
      <c r="A44" s="64"/>
      <c r="B44" s="64"/>
      <c r="C44" s="46">
        <v>37</v>
      </c>
      <c r="D44" s="26">
        <v>588.16959999999995</v>
      </c>
      <c r="E44" s="26">
        <v>31.587700000000002</v>
      </c>
      <c r="F44" s="26">
        <v>37.011899999999997</v>
      </c>
      <c r="G44" s="26">
        <v>38.6</v>
      </c>
      <c r="H44" s="26">
        <v>587.08799999999997</v>
      </c>
      <c r="I44" s="26">
        <v>30.193300000000001</v>
      </c>
      <c r="J44" s="26">
        <v>36.473700000000001</v>
      </c>
      <c r="K44" s="26">
        <v>38.348700000000001</v>
      </c>
      <c r="L44" s="59">
        <v>11233.9</v>
      </c>
      <c r="M44" s="26">
        <v>587.76880000000006</v>
      </c>
      <c r="N44" s="26">
        <v>29.129899999999999</v>
      </c>
      <c r="O44" s="26">
        <v>35.892800000000001</v>
      </c>
      <c r="P44" s="26">
        <v>38.080199999999998</v>
      </c>
      <c r="Q44" s="59">
        <v>6172.93</v>
      </c>
      <c r="R44" s="63"/>
      <c r="S44" s="63"/>
      <c r="T44" s="63"/>
      <c r="U44" s="63"/>
      <c r="V44" s="63"/>
      <c r="W44" s="63"/>
      <c r="X44" s="47">
        <f t="shared" si="5"/>
        <v>0.18389253711854206</v>
      </c>
      <c r="Y44" s="47">
        <f t="shared" si="6"/>
        <v>6.8143610278377217E-2</v>
      </c>
      <c r="Z44" s="47">
        <f t="shared" si="7"/>
        <v>-1.394400000000001</v>
      </c>
      <c r="AA44" s="47">
        <f t="shared" si="8"/>
        <v>-2.4578000000000024</v>
      </c>
    </row>
    <row r="45" spans="1:27" s="18" customFormat="1">
      <c r="A45" s="48"/>
      <c r="B45" s="76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8"/>
      <c r="R45" s="19">
        <f t="shared" ref="R45:AA45" si="9">AVERAGE(R25:R44)</f>
        <v>-1.0792028816660431</v>
      </c>
      <c r="S45" s="19">
        <f t="shared" si="9"/>
        <v>40.615729868380498</v>
      </c>
      <c r="T45" s="19">
        <f t="shared" si="9"/>
        <v>-0.80214397261069548</v>
      </c>
      <c r="U45" s="19">
        <f t="shared" si="9"/>
        <v>-1.8813046814377579</v>
      </c>
      <c r="V45" s="19">
        <f t="shared" si="9"/>
        <v>34.06751575795542</v>
      </c>
      <c r="W45" s="19">
        <f t="shared" si="9"/>
        <v>83.552376522723378</v>
      </c>
      <c r="X45" s="19">
        <f t="shared" si="9"/>
        <v>0.19196006178575617</v>
      </c>
      <c r="Y45" s="19">
        <f t="shared" si="9"/>
        <v>0.29400701982494809</v>
      </c>
      <c r="Z45" s="19">
        <f t="shared" si="9"/>
        <v>-0.85671499999999967</v>
      </c>
      <c r="AA45" s="19">
        <f t="shared" si="9"/>
        <v>-1.8710399999999994</v>
      </c>
    </row>
    <row r="46" spans="1:27">
      <c r="A46" s="75" t="s">
        <v>2</v>
      </c>
      <c r="B46" s="79" t="s">
        <v>3</v>
      </c>
      <c r="C46" s="46">
        <v>22</v>
      </c>
      <c r="D46" s="26">
        <v>17817.294399999999</v>
      </c>
      <c r="E46" s="26">
        <v>39.1708</v>
      </c>
      <c r="F46" s="26">
        <v>43.782299999999999</v>
      </c>
      <c r="G46" s="26">
        <v>44.999200000000002</v>
      </c>
      <c r="H46" s="26">
        <v>17748.0488</v>
      </c>
      <c r="I46" s="26">
        <v>38.820599999999999</v>
      </c>
      <c r="J46" s="26">
        <v>43.586599999999997</v>
      </c>
      <c r="K46" s="26">
        <v>44.625700000000002</v>
      </c>
      <c r="L46" s="80"/>
      <c r="M46" s="26">
        <v>17725.300800000001</v>
      </c>
      <c r="N46" s="26">
        <v>38.863500000000002</v>
      </c>
      <c r="O46" s="26">
        <v>43.582599999999999</v>
      </c>
      <c r="P46" s="26">
        <v>44.653199999999998</v>
      </c>
      <c r="Q46" s="83"/>
      <c r="R46" s="63">
        <f>[1]!BJM(H46:I49,M46:N49,0)</f>
        <v>0.25280857521763833</v>
      </c>
      <c r="S46" s="63">
        <f>[1]!BJM(H46:I49,M46:N49,1)</f>
        <v>-9.7816554120045751</v>
      </c>
      <c r="T46" s="63">
        <f>[1]!BJM(D46:E49,H46:I49,0)</f>
        <v>-0.47666875756627219</v>
      </c>
      <c r="U46" s="63">
        <f>[1]!BJM(D46:E49,M46:N49,0)</f>
        <v>-0.22440538889233005</v>
      </c>
      <c r="V46" s="63">
        <f>[1]!BJM(D46:E49,H46:I49,1)</f>
        <v>22.204714124418203</v>
      </c>
      <c r="W46" s="63">
        <f>[1]!BJM(D46:E49,M46:N49,1)</f>
        <v>10.81133867725006</v>
      </c>
      <c r="X46" s="47">
        <f t="shared" ref="X46:X65" si="10">ABS(D46-H46)/D46*100</f>
        <v>0.38864262129495025</v>
      </c>
      <c r="Y46" s="47">
        <f t="shared" ref="Y46:Y65" si="11">ABS(D46-M46)/D46*100</f>
        <v>0.51631632690537999</v>
      </c>
      <c r="Z46" s="47">
        <f t="shared" ref="Z46:Z65" si="12">(I46-E46)</f>
        <v>-0.35020000000000095</v>
      </c>
      <c r="AA46" s="47">
        <f t="shared" ref="AA46:AA65" si="13">(N46-E46)</f>
        <v>-0.30729999999999791</v>
      </c>
    </row>
    <row r="47" spans="1:27">
      <c r="A47" s="64"/>
      <c r="B47" s="64"/>
      <c r="C47" s="46">
        <v>27</v>
      </c>
      <c r="D47" s="26">
        <v>6170.6895999999997</v>
      </c>
      <c r="E47" s="26">
        <v>37.497</v>
      </c>
      <c r="F47" s="26">
        <v>42.544800000000002</v>
      </c>
      <c r="G47" s="26">
        <v>43.055900000000001</v>
      </c>
      <c r="H47" s="26">
        <v>6137.5839999999998</v>
      </c>
      <c r="I47" s="26">
        <v>37.138500000000001</v>
      </c>
      <c r="J47" s="26">
        <v>41.945500000000003</v>
      </c>
      <c r="K47" s="26">
        <v>42.293599999999998</v>
      </c>
      <c r="L47" s="81"/>
      <c r="M47" s="26">
        <v>6122.2287999999999</v>
      </c>
      <c r="N47" s="26">
        <v>37.334200000000003</v>
      </c>
      <c r="O47" s="26">
        <v>42.342599999999997</v>
      </c>
      <c r="P47" s="26">
        <v>42.768900000000002</v>
      </c>
      <c r="Q47" s="81"/>
      <c r="R47" s="63"/>
      <c r="S47" s="63"/>
      <c r="T47" s="63"/>
      <c r="U47" s="63"/>
      <c r="V47" s="63"/>
      <c r="W47" s="63"/>
      <c r="X47" s="47">
        <f t="shared" si="10"/>
        <v>0.53649757395024156</v>
      </c>
      <c r="Y47" s="47">
        <f t="shared" si="11"/>
        <v>0.78533848145594354</v>
      </c>
      <c r="Z47" s="47">
        <f t="shared" si="12"/>
        <v>-0.35849999999999937</v>
      </c>
      <c r="AA47" s="47">
        <f t="shared" si="13"/>
        <v>-0.16279999999999717</v>
      </c>
    </row>
    <row r="48" spans="1:27">
      <c r="A48" s="64"/>
      <c r="B48" s="64"/>
      <c r="C48" s="46">
        <v>32</v>
      </c>
      <c r="D48" s="26">
        <v>2883.8159999999998</v>
      </c>
      <c r="E48" s="26">
        <v>35.658099999999997</v>
      </c>
      <c r="F48" s="26">
        <v>41.314</v>
      </c>
      <c r="G48" s="26">
        <v>41.227699999999999</v>
      </c>
      <c r="H48" s="26">
        <v>2868.9623999999999</v>
      </c>
      <c r="I48" s="26">
        <v>35.031999999999996</v>
      </c>
      <c r="J48" s="26">
        <v>40.688499999999998</v>
      </c>
      <c r="K48" s="26">
        <v>40.547600000000003</v>
      </c>
      <c r="L48" s="81"/>
      <c r="M48" s="26">
        <v>2862.4495999999999</v>
      </c>
      <c r="N48" s="26">
        <v>35.3795</v>
      </c>
      <c r="O48" s="26">
        <v>41.041600000000003</v>
      </c>
      <c r="P48" s="26">
        <v>40.920499999999997</v>
      </c>
      <c r="Q48" s="81"/>
      <c r="R48" s="63"/>
      <c r="S48" s="63"/>
      <c r="T48" s="63"/>
      <c r="U48" s="63"/>
      <c r="V48" s="63"/>
      <c r="W48" s="63"/>
      <c r="X48" s="47">
        <f t="shared" si="10"/>
        <v>0.51506753551543916</v>
      </c>
      <c r="Y48" s="47">
        <f t="shared" si="11"/>
        <v>0.74090718686628709</v>
      </c>
      <c r="Z48" s="47">
        <f t="shared" si="12"/>
        <v>-0.62610000000000099</v>
      </c>
      <c r="AA48" s="47">
        <f t="shared" si="13"/>
        <v>-0.27859999999999729</v>
      </c>
    </row>
    <row r="49" spans="1:27">
      <c r="A49" s="64"/>
      <c r="B49" s="64"/>
      <c r="C49" s="46">
        <v>37</v>
      </c>
      <c r="D49" s="26">
        <v>1517.1407999999999</v>
      </c>
      <c r="E49" s="26">
        <v>33.680599999999998</v>
      </c>
      <c r="F49" s="26">
        <v>40.381999999999998</v>
      </c>
      <c r="G49" s="26">
        <v>39.9497</v>
      </c>
      <c r="H49" s="26">
        <v>1511.2072000000001</v>
      </c>
      <c r="I49" s="26">
        <v>32.708500000000001</v>
      </c>
      <c r="J49" s="26">
        <v>39.942799999999998</v>
      </c>
      <c r="K49" s="26">
        <v>39.494599999999998</v>
      </c>
      <c r="L49" s="81"/>
      <c r="M49" s="26">
        <v>1507.1679999999999</v>
      </c>
      <c r="N49" s="26">
        <v>33.2515</v>
      </c>
      <c r="O49" s="26">
        <v>40.215000000000003</v>
      </c>
      <c r="P49" s="26">
        <v>39.762</v>
      </c>
      <c r="Q49" s="81"/>
      <c r="R49" s="63"/>
      <c r="S49" s="63"/>
      <c r="T49" s="63"/>
      <c r="U49" s="63"/>
      <c r="V49" s="63"/>
      <c r="W49" s="63"/>
      <c r="X49" s="47">
        <f t="shared" si="10"/>
        <v>0.39110410846507082</v>
      </c>
      <c r="Y49" s="47">
        <f t="shared" si="11"/>
        <v>0.6573417576008771</v>
      </c>
      <c r="Z49" s="47">
        <f t="shared" si="12"/>
        <v>-0.97209999999999752</v>
      </c>
      <c r="AA49" s="47">
        <f t="shared" si="13"/>
        <v>-0.42909999999999826</v>
      </c>
    </row>
    <row r="50" spans="1:27" s="11" customFormat="1">
      <c r="A50" s="64"/>
      <c r="B50" s="64" t="s">
        <v>7</v>
      </c>
      <c r="C50" s="46">
        <v>22</v>
      </c>
      <c r="D50" s="26">
        <v>41117.270400000001</v>
      </c>
      <c r="E50" s="26">
        <v>37.4467</v>
      </c>
      <c r="F50" s="26">
        <v>42.124400000000001</v>
      </c>
      <c r="G50" s="26">
        <v>44.295000000000002</v>
      </c>
      <c r="H50" s="26">
        <v>41142.234400000001</v>
      </c>
      <c r="I50" s="26">
        <v>37.423400000000001</v>
      </c>
      <c r="J50" s="26">
        <v>41.936500000000002</v>
      </c>
      <c r="K50" s="26">
        <v>44.11</v>
      </c>
      <c r="L50" s="81"/>
      <c r="M50" s="26">
        <v>40942.486400000002</v>
      </c>
      <c r="N50" s="26">
        <v>37.4069</v>
      </c>
      <c r="O50" s="26">
        <v>41.931600000000003</v>
      </c>
      <c r="P50" s="26">
        <v>44.126800000000003</v>
      </c>
      <c r="Q50" s="81"/>
      <c r="R50" s="63">
        <f>[1]!BJM(H50:I53,M50:N53,0)</f>
        <v>0.45517278234599207</v>
      </c>
      <c r="S50" s="63">
        <f>[1]!BJM(H50:I53,M50:N53,1)</f>
        <v>-22.573243727583648</v>
      </c>
      <c r="T50" s="63">
        <f>[1]!BJM(D50:E53,H50:I53,0)</f>
        <v>-0.66289313012942508</v>
      </c>
      <c r="U50" s="63">
        <f>[1]!BJM(D50:E53,M50:N53,0)</f>
        <v>-0.20721068644958279</v>
      </c>
      <c r="V50" s="63">
        <f>[1]!BJM(D50:E53,H50:I53,1)</f>
        <v>36.164270814965093</v>
      </c>
      <c r="W50" s="63">
        <f>[1]!BJM(D50:E53,M50:N53,1)</f>
        <v>12.849112275530207</v>
      </c>
      <c r="X50" s="47">
        <f t="shared" si="10"/>
        <v>6.0714147016918567E-2</v>
      </c>
      <c r="Y50" s="47">
        <f t="shared" si="11"/>
        <v>0.42508658356854268</v>
      </c>
      <c r="Z50" s="47">
        <f t="shared" si="12"/>
        <v>-2.3299999999998988E-2</v>
      </c>
      <c r="AA50" s="47">
        <f t="shared" si="13"/>
        <v>-3.9799999999999613E-2</v>
      </c>
    </row>
    <row r="51" spans="1:27" s="11" customFormat="1">
      <c r="A51" s="64"/>
      <c r="B51" s="64"/>
      <c r="C51" s="46">
        <v>27</v>
      </c>
      <c r="D51" s="26">
        <v>8399.4511999999995</v>
      </c>
      <c r="E51" s="26">
        <v>35.281799999999997</v>
      </c>
      <c r="F51" s="26">
        <v>40.851700000000001</v>
      </c>
      <c r="G51" s="26">
        <v>43.162399999999998</v>
      </c>
      <c r="H51" s="26">
        <v>8370.4912000000004</v>
      </c>
      <c r="I51" s="26">
        <v>35.200800000000001</v>
      </c>
      <c r="J51" s="26">
        <v>40.372799999999998</v>
      </c>
      <c r="K51" s="26">
        <v>42.763599999999997</v>
      </c>
      <c r="L51" s="81"/>
      <c r="M51" s="26">
        <v>8375.0015999999996</v>
      </c>
      <c r="N51" s="26">
        <v>35.255499999999998</v>
      </c>
      <c r="O51" s="26">
        <v>40.621099999999998</v>
      </c>
      <c r="P51" s="26">
        <v>42.992600000000003</v>
      </c>
      <c r="Q51" s="81"/>
      <c r="R51" s="63"/>
      <c r="S51" s="63"/>
      <c r="T51" s="63"/>
      <c r="U51" s="63"/>
      <c r="V51" s="63"/>
      <c r="W51" s="63"/>
      <c r="X51" s="47">
        <f t="shared" si="10"/>
        <v>0.34478443067803199</v>
      </c>
      <c r="Y51" s="47">
        <f t="shared" si="11"/>
        <v>0.29108568426470438</v>
      </c>
      <c r="Z51" s="47">
        <f t="shared" si="12"/>
        <v>-8.0999999999995964E-2</v>
      </c>
      <c r="AA51" s="47">
        <f t="shared" si="13"/>
        <v>-2.6299999999999102E-2</v>
      </c>
    </row>
    <row r="52" spans="1:27" s="11" customFormat="1">
      <c r="A52" s="64"/>
      <c r="B52" s="64"/>
      <c r="C52" s="46">
        <v>32</v>
      </c>
      <c r="D52" s="26">
        <v>2840.1768000000002</v>
      </c>
      <c r="E52" s="26">
        <v>33.856400000000001</v>
      </c>
      <c r="F52" s="26">
        <v>39.660499999999999</v>
      </c>
      <c r="G52" s="26">
        <v>42.127800000000001</v>
      </c>
      <c r="H52" s="26">
        <v>2829.0264000000002</v>
      </c>
      <c r="I52" s="26">
        <v>31.590199999999999</v>
      </c>
      <c r="J52" s="26">
        <v>38.375300000000003</v>
      </c>
      <c r="K52" s="26">
        <v>41.123199999999997</v>
      </c>
      <c r="L52" s="81"/>
      <c r="M52" s="26">
        <v>2848.0120000000002</v>
      </c>
      <c r="N52" s="26">
        <v>33.339599999999997</v>
      </c>
      <c r="O52" s="26">
        <v>39.186199999999999</v>
      </c>
      <c r="P52" s="26">
        <v>41.717500000000001</v>
      </c>
      <c r="Q52" s="81"/>
      <c r="R52" s="63"/>
      <c r="S52" s="63"/>
      <c r="T52" s="63"/>
      <c r="U52" s="63"/>
      <c r="V52" s="63"/>
      <c r="W52" s="63"/>
      <c r="X52" s="47">
        <f t="shared" si="10"/>
        <v>0.39259527787143361</v>
      </c>
      <c r="Y52" s="47">
        <f t="shared" si="11"/>
        <v>0.27587015005544674</v>
      </c>
      <c r="Z52" s="47">
        <f t="shared" si="12"/>
        <v>-2.2662000000000013</v>
      </c>
      <c r="AA52" s="47">
        <f t="shared" si="13"/>
        <v>-0.51680000000000348</v>
      </c>
    </row>
    <row r="53" spans="1:27" s="11" customFormat="1">
      <c r="A53" s="64"/>
      <c r="B53" s="64"/>
      <c r="C53" s="46">
        <v>37</v>
      </c>
      <c r="D53" s="26">
        <v>1295.4215999999999</v>
      </c>
      <c r="E53" s="26">
        <v>32.037100000000002</v>
      </c>
      <c r="F53" s="26">
        <v>38.732700000000001</v>
      </c>
      <c r="G53" s="26">
        <v>41.2806</v>
      </c>
      <c r="H53" s="26">
        <v>1291.604</v>
      </c>
      <c r="I53" s="26">
        <v>29.535</v>
      </c>
      <c r="J53" s="26">
        <v>37.747199999999999</v>
      </c>
      <c r="K53" s="26">
        <v>40.5182</v>
      </c>
      <c r="L53" s="81"/>
      <c r="M53" s="26">
        <v>1298.6128000000001</v>
      </c>
      <c r="N53" s="26">
        <v>31.130099999999999</v>
      </c>
      <c r="O53" s="26">
        <v>38.445900000000002</v>
      </c>
      <c r="P53" s="26">
        <v>41.103999999999999</v>
      </c>
      <c r="Q53" s="81"/>
      <c r="R53" s="63"/>
      <c r="S53" s="63"/>
      <c r="T53" s="63"/>
      <c r="U53" s="63"/>
      <c r="V53" s="63"/>
      <c r="W53" s="63"/>
      <c r="X53" s="47">
        <f t="shared" si="10"/>
        <v>0.29469942449623021</v>
      </c>
      <c r="Y53" s="47">
        <f t="shared" si="11"/>
        <v>0.24634451054391932</v>
      </c>
      <c r="Z53" s="47">
        <f t="shared" si="12"/>
        <v>-2.5021000000000022</v>
      </c>
      <c r="AA53" s="47">
        <f t="shared" si="13"/>
        <v>-0.90700000000000358</v>
      </c>
    </row>
    <row r="54" spans="1:27">
      <c r="A54" s="64"/>
      <c r="B54" s="64" t="s">
        <v>4</v>
      </c>
      <c r="C54" s="46">
        <v>22</v>
      </c>
      <c r="D54" s="26">
        <v>19113.947199999999</v>
      </c>
      <c r="E54" s="26">
        <v>38.4756</v>
      </c>
      <c r="F54" s="26">
        <v>40.034300000000002</v>
      </c>
      <c r="G54" s="26">
        <v>43.604999999999997</v>
      </c>
      <c r="H54" s="26">
        <v>19114.062399999999</v>
      </c>
      <c r="I54" s="26">
        <v>38.357100000000003</v>
      </c>
      <c r="J54" s="26">
        <v>40.015999999999998</v>
      </c>
      <c r="K54" s="26">
        <v>43.546900000000001</v>
      </c>
      <c r="L54" s="81"/>
      <c r="M54" s="26">
        <v>19052.32</v>
      </c>
      <c r="N54" s="26">
        <v>38.332999999999998</v>
      </c>
      <c r="O54" s="26">
        <v>40.006599999999999</v>
      </c>
      <c r="P54" s="26">
        <v>43.516599999999997</v>
      </c>
      <c r="Q54" s="81"/>
      <c r="R54" s="63">
        <f>[1]!BJM(H54:I57,M54:N57,0)</f>
        <v>0.93622968905359671</v>
      </c>
      <c r="S54" s="63">
        <f>[1]!BJM(H54:I57,M54:N57,1)</f>
        <v>-26.989499864505696</v>
      </c>
      <c r="T54" s="63">
        <f>[1]!BJM(D54:E57,H54:I57,0)</f>
        <v>-1.3015259706233064</v>
      </c>
      <c r="U54" s="63">
        <f>[1]!BJM(D54:E57,M54:N57,0)</f>
        <v>-0.36864824908159338</v>
      </c>
      <c r="V54" s="63">
        <f>[1]!BJM(D54:E57,H54:I57,1)</f>
        <v>56.83900887149187</v>
      </c>
      <c r="W54" s="63">
        <f>[1]!BJM(D54:E57,M54:N57,1)</f>
        <v>16.752040128333267</v>
      </c>
      <c r="X54" s="47">
        <f t="shared" si="10"/>
        <v>6.0270125680888284E-4</v>
      </c>
      <c r="Y54" s="47">
        <f t="shared" si="11"/>
        <v>0.32242005983985872</v>
      </c>
      <c r="Z54" s="47">
        <f t="shared" si="12"/>
        <v>-0.11849999999999739</v>
      </c>
      <c r="AA54" s="47">
        <f t="shared" si="13"/>
        <v>-0.14260000000000161</v>
      </c>
    </row>
    <row r="55" spans="1:27">
      <c r="A55" s="64"/>
      <c r="B55" s="64"/>
      <c r="C55" s="46">
        <v>27</v>
      </c>
      <c r="D55" s="26">
        <v>6109.7456000000002</v>
      </c>
      <c r="E55" s="26">
        <v>36.866300000000003</v>
      </c>
      <c r="F55" s="26">
        <v>39.082900000000002</v>
      </c>
      <c r="G55" s="26">
        <v>41.9191</v>
      </c>
      <c r="H55" s="26">
        <v>6067.6719999999996</v>
      </c>
      <c r="I55" s="26">
        <v>35.774299999999997</v>
      </c>
      <c r="J55" s="26">
        <v>38.525399999999998</v>
      </c>
      <c r="K55" s="26">
        <v>40.644300000000001</v>
      </c>
      <c r="L55" s="81"/>
      <c r="M55" s="26">
        <v>6077.8624</v>
      </c>
      <c r="N55" s="26">
        <v>36.576900000000002</v>
      </c>
      <c r="O55" s="26">
        <v>38.936700000000002</v>
      </c>
      <c r="P55" s="26">
        <v>41.536000000000001</v>
      </c>
      <c r="Q55" s="81"/>
      <c r="R55" s="63"/>
      <c r="S55" s="63"/>
      <c r="T55" s="63"/>
      <c r="U55" s="63"/>
      <c r="V55" s="63"/>
      <c r="W55" s="63"/>
      <c r="X55" s="47">
        <f t="shared" si="10"/>
        <v>0.68863096361983756</v>
      </c>
      <c r="Y55" s="47">
        <f t="shared" si="11"/>
        <v>0.52184169501264033</v>
      </c>
      <c r="Z55" s="47">
        <f t="shared" si="12"/>
        <v>-1.0920000000000059</v>
      </c>
      <c r="AA55" s="47">
        <f t="shared" si="13"/>
        <v>-0.28940000000000055</v>
      </c>
    </row>
    <row r="56" spans="1:27">
      <c r="A56" s="64"/>
      <c r="B56" s="64"/>
      <c r="C56" s="46">
        <v>32</v>
      </c>
      <c r="D56" s="26">
        <v>2876.7264</v>
      </c>
      <c r="E56" s="26">
        <v>34.979700000000001</v>
      </c>
      <c r="F56" s="26">
        <v>38.260300000000001</v>
      </c>
      <c r="G56" s="26">
        <v>40.383299999999998</v>
      </c>
      <c r="H56" s="26">
        <v>2857.7112000000002</v>
      </c>
      <c r="I56" s="26">
        <v>32.846400000000003</v>
      </c>
      <c r="J56" s="26">
        <v>37.5045</v>
      </c>
      <c r="K56" s="26">
        <v>38.999400000000001</v>
      </c>
      <c r="L56" s="81"/>
      <c r="M56" s="26">
        <v>2864.2175999999999</v>
      </c>
      <c r="N56" s="26">
        <v>34.445300000000003</v>
      </c>
      <c r="O56" s="26">
        <v>38.036000000000001</v>
      </c>
      <c r="P56" s="26">
        <v>39.947699999999998</v>
      </c>
      <c r="Q56" s="81"/>
      <c r="R56" s="63"/>
      <c r="S56" s="63"/>
      <c r="T56" s="63"/>
      <c r="U56" s="63"/>
      <c r="V56" s="63"/>
      <c r="W56" s="63"/>
      <c r="X56" s="47">
        <f t="shared" si="10"/>
        <v>0.66100133818773388</v>
      </c>
      <c r="Y56" s="47">
        <f t="shared" si="11"/>
        <v>0.43482758735763211</v>
      </c>
      <c r="Z56" s="47">
        <f t="shared" si="12"/>
        <v>-2.1332999999999984</v>
      </c>
      <c r="AA56" s="47">
        <f t="shared" si="13"/>
        <v>-0.53439999999999799</v>
      </c>
    </row>
    <row r="57" spans="1:27">
      <c r="A57" s="64"/>
      <c r="B57" s="64"/>
      <c r="C57" s="46">
        <v>37</v>
      </c>
      <c r="D57" s="26">
        <v>1485.6496</v>
      </c>
      <c r="E57" s="26">
        <v>32.813899999999997</v>
      </c>
      <c r="F57" s="26">
        <v>37.563899999999997</v>
      </c>
      <c r="G57" s="26">
        <v>39.211300000000001</v>
      </c>
      <c r="H57" s="26">
        <v>1476.7239999999999</v>
      </c>
      <c r="I57" s="26">
        <v>30.1433</v>
      </c>
      <c r="J57" s="26">
        <v>36.396700000000003</v>
      </c>
      <c r="K57" s="26">
        <v>37.249000000000002</v>
      </c>
      <c r="L57" s="81"/>
      <c r="M57" s="26">
        <v>1477.7904000000001</v>
      </c>
      <c r="N57" s="26">
        <v>31.973800000000001</v>
      </c>
      <c r="O57" s="26">
        <v>37.397199999999998</v>
      </c>
      <c r="P57" s="26">
        <v>38.922800000000002</v>
      </c>
      <c r="Q57" s="81"/>
      <c r="R57" s="63"/>
      <c r="S57" s="63"/>
      <c r="T57" s="63"/>
      <c r="U57" s="63"/>
      <c r="V57" s="63"/>
      <c r="W57" s="63"/>
      <c r="X57" s="47">
        <f t="shared" si="10"/>
        <v>0.60078769583352842</v>
      </c>
      <c r="Y57" s="47">
        <f t="shared" si="11"/>
        <v>0.52900764756372387</v>
      </c>
      <c r="Z57" s="47">
        <f t="shared" si="12"/>
        <v>-2.6705999999999968</v>
      </c>
      <c r="AA57" s="47">
        <f t="shared" si="13"/>
        <v>-0.84009999999999607</v>
      </c>
    </row>
    <row r="58" spans="1:27">
      <c r="A58" s="64"/>
      <c r="B58" s="64" t="s">
        <v>5</v>
      </c>
      <c r="C58" s="46">
        <v>22</v>
      </c>
      <c r="D58" s="26">
        <v>4730.0312000000004</v>
      </c>
      <c r="E58" s="26">
        <v>41.595500000000001</v>
      </c>
      <c r="F58" s="26">
        <v>43.448599999999999</v>
      </c>
      <c r="G58" s="26">
        <v>45.226300000000002</v>
      </c>
      <c r="H58" s="26">
        <v>4613.7936</v>
      </c>
      <c r="I58" s="26">
        <v>41.273699999999998</v>
      </c>
      <c r="J58" s="26">
        <v>43.019599999999997</v>
      </c>
      <c r="K58" s="26">
        <v>44.481099999999998</v>
      </c>
      <c r="L58" s="81"/>
      <c r="M58" s="26">
        <v>4532.2168000000001</v>
      </c>
      <c r="N58" s="26">
        <v>41.260800000000003</v>
      </c>
      <c r="O58" s="26">
        <v>43.101500000000001</v>
      </c>
      <c r="P58" s="26">
        <v>44.647300000000001</v>
      </c>
      <c r="Q58" s="81"/>
      <c r="R58" s="63">
        <f>[1]!BJM(H58:I61,M58:N61,0)</f>
        <v>0.44090197204522774</v>
      </c>
      <c r="S58" s="63">
        <f>[1]!BJM(H58:I61,M58:N61,1)</f>
        <v>-11.400924191548867</v>
      </c>
      <c r="T58" s="63">
        <f>[1]!BJM(D58:E61,H58:I61,0)</f>
        <v>-1.0892102726107185</v>
      </c>
      <c r="U58" s="63">
        <f>[1]!BJM(D58:E61,M58:N61,0)</f>
        <v>-0.65595533792798222</v>
      </c>
      <c r="V58" s="63">
        <f>[1]!BJM(D58:E61,H58:I61,1)</f>
        <v>35.259983197948344</v>
      </c>
      <c r="W58" s="63">
        <f>[1]!BJM(D58:E61,M58:N61,1)</f>
        <v>21.186305333420453</v>
      </c>
      <c r="X58" s="47">
        <f t="shared" si="10"/>
        <v>2.4574383357133116</v>
      </c>
      <c r="Y58" s="47">
        <f t="shared" si="11"/>
        <v>4.1820950356521998</v>
      </c>
      <c r="Z58" s="47">
        <f t="shared" si="12"/>
        <v>-0.32180000000000319</v>
      </c>
      <c r="AA58" s="47">
        <f t="shared" si="13"/>
        <v>-0.334699999999998</v>
      </c>
    </row>
    <row r="59" spans="1:27">
      <c r="A59" s="64"/>
      <c r="B59" s="64"/>
      <c r="C59" s="46">
        <v>27</v>
      </c>
      <c r="D59" s="26">
        <v>2158.5488</v>
      </c>
      <c r="E59" s="26">
        <v>39.728999999999999</v>
      </c>
      <c r="F59" s="26">
        <v>42.082000000000001</v>
      </c>
      <c r="G59" s="26">
        <v>43.3782</v>
      </c>
      <c r="H59" s="26">
        <v>2134.9207999999999</v>
      </c>
      <c r="I59" s="26">
        <v>38.907899999999998</v>
      </c>
      <c r="J59" s="26">
        <v>41.377299999999998</v>
      </c>
      <c r="K59" s="26">
        <v>42.449599999999997</v>
      </c>
      <c r="L59" s="81"/>
      <c r="M59" s="26">
        <v>2111.7664</v>
      </c>
      <c r="N59" s="26">
        <v>39.168399999999998</v>
      </c>
      <c r="O59" s="26">
        <v>41.697800000000001</v>
      </c>
      <c r="P59" s="26">
        <v>42.877600000000001</v>
      </c>
      <c r="Q59" s="81"/>
      <c r="R59" s="63"/>
      <c r="S59" s="63"/>
      <c r="T59" s="63"/>
      <c r="U59" s="63"/>
      <c r="V59" s="63"/>
      <c r="W59" s="63"/>
      <c r="X59" s="47">
        <f t="shared" si="10"/>
        <v>1.0946243142615149</v>
      </c>
      <c r="Y59" s="47">
        <f t="shared" si="11"/>
        <v>2.167307961719469</v>
      </c>
      <c r="Z59" s="47">
        <f t="shared" si="12"/>
        <v>-0.82110000000000127</v>
      </c>
      <c r="AA59" s="47">
        <f t="shared" si="13"/>
        <v>-0.56060000000000088</v>
      </c>
    </row>
    <row r="60" spans="1:27">
      <c r="A60" s="64"/>
      <c r="B60" s="64"/>
      <c r="C60" s="46">
        <v>32</v>
      </c>
      <c r="D60" s="26">
        <v>1051.0192</v>
      </c>
      <c r="E60" s="26">
        <v>37.421199999999999</v>
      </c>
      <c r="F60" s="26">
        <v>40.8673</v>
      </c>
      <c r="G60" s="26">
        <v>42.029000000000003</v>
      </c>
      <c r="H60" s="26">
        <v>1036.4223999999999</v>
      </c>
      <c r="I60" s="26">
        <v>35.874400000000001</v>
      </c>
      <c r="J60" s="26">
        <v>40.160499999999999</v>
      </c>
      <c r="K60" s="26">
        <v>41.296799999999998</v>
      </c>
      <c r="L60" s="81"/>
      <c r="M60" s="26">
        <v>1030.136</v>
      </c>
      <c r="N60" s="26">
        <v>36.563899999999997</v>
      </c>
      <c r="O60" s="26">
        <v>40.486499999999999</v>
      </c>
      <c r="P60" s="26">
        <v>41.601500000000001</v>
      </c>
      <c r="Q60" s="81"/>
      <c r="R60" s="63"/>
      <c r="S60" s="63"/>
      <c r="T60" s="63"/>
      <c r="U60" s="63"/>
      <c r="V60" s="63"/>
      <c r="W60" s="63"/>
      <c r="X60" s="47">
        <f t="shared" si="10"/>
        <v>1.388823344045478</v>
      </c>
      <c r="Y60" s="47">
        <f t="shared" si="11"/>
        <v>1.9869475267435637</v>
      </c>
      <c r="Z60" s="47">
        <f t="shared" si="12"/>
        <v>-1.5467999999999975</v>
      </c>
      <c r="AA60" s="47">
        <f t="shared" si="13"/>
        <v>-0.85730000000000217</v>
      </c>
    </row>
    <row r="61" spans="1:27">
      <c r="A61" s="64"/>
      <c r="B61" s="64"/>
      <c r="C61" s="46">
        <v>37</v>
      </c>
      <c r="D61" s="26">
        <v>531.83439999999996</v>
      </c>
      <c r="E61" s="26">
        <v>35.0244</v>
      </c>
      <c r="F61" s="26">
        <v>40.0259</v>
      </c>
      <c r="G61" s="26">
        <v>41.236800000000002</v>
      </c>
      <c r="H61" s="26">
        <v>524.88639999999998</v>
      </c>
      <c r="I61" s="26">
        <v>33.118400000000001</v>
      </c>
      <c r="J61" s="26">
        <v>39.271099999999997</v>
      </c>
      <c r="K61" s="26">
        <v>40.5792</v>
      </c>
      <c r="L61" s="81"/>
      <c r="M61" s="26">
        <v>519.15920000000006</v>
      </c>
      <c r="N61" s="26">
        <v>33.651600000000002</v>
      </c>
      <c r="O61" s="26">
        <v>39.576799999999999</v>
      </c>
      <c r="P61" s="26">
        <v>40.805199999999999</v>
      </c>
      <c r="Q61" s="81"/>
      <c r="R61" s="63"/>
      <c r="S61" s="63"/>
      <c r="T61" s="63"/>
      <c r="U61" s="63"/>
      <c r="V61" s="63"/>
      <c r="W61" s="63"/>
      <c r="X61" s="47">
        <f t="shared" si="10"/>
        <v>1.3064216981827386</v>
      </c>
      <c r="Y61" s="47">
        <f t="shared" si="11"/>
        <v>2.3832982597590351</v>
      </c>
      <c r="Z61" s="47">
        <f t="shared" si="12"/>
        <v>-1.9059999999999988</v>
      </c>
      <c r="AA61" s="47">
        <f t="shared" si="13"/>
        <v>-1.372799999999998</v>
      </c>
    </row>
    <row r="62" spans="1:27">
      <c r="A62" s="64"/>
      <c r="B62" s="64" t="s">
        <v>6</v>
      </c>
      <c r="C62" s="46">
        <v>22</v>
      </c>
      <c r="D62" s="26">
        <v>7395.4512000000004</v>
      </c>
      <c r="E62" s="26">
        <v>40.047400000000003</v>
      </c>
      <c r="F62" s="26">
        <v>42.359699999999997</v>
      </c>
      <c r="G62" s="26">
        <v>43.747900000000001</v>
      </c>
      <c r="H62" s="26">
        <v>7302.6311999999998</v>
      </c>
      <c r="I62" s="26">
        <v>39.577500000000001</v>
      </c>
      <c r="J62" s="26">
        <v>42.085599999999999</v>
      </c>
      <c r="K62" s="26">
        <v>43.429699999999997</v>
      </c>
      <c r="L62" s="81"/>
      <c r="M62" s="26">
        <v>7169.1112000000003</v>
      </c>
      <c r="N62" s="26">
        <v>39.496400000000001</v>
      </c>
      <c r="O62" s="26">
        <v>41.9557</v>
      </c>
      <c r="P62" s="26">
        <v>43.270200000000003</v>
      </c>
      <c r="Q62" s="81"/>
      <c r="R62" s="63">
        <f>[1]!BJM(H62:I65,M62:N65,0)</f>
        <v>0.68628103787477179</v>
      </c>
      <c r="S62" s="63">
        <f>[1]!BJM(H62:I65,M62:N65,1)</f>
        <v>-16.108233244506419</v>
      </c>
      <c r="T62" s="63">
        <f>[1]!BJM(D62:E65,H62:I65,0)</f>
        <v>-1.6718610065763593</v>
      </c>
      <c r="U62" s="63">
        <f>[1]!BJM(D62:E65,M62:N65,0)</f>
        <v>-0.99612242057351996</v>
      </c>
      <c r="V62" s="63">
        <f>[1]!BJM(D62:E65,H62:I65,1)</f>
        <v>55.209151479439967</v>
      </c>
      <c r="W62" s="63">
        <f>[1]!BJM(D62:E65,M62:N65,1)</f>
        <v>32.724427975133082</v>
      </c>
      <c r="X62" s="47">
        <f t="shared" si="10"/>
        <v>1.2550958351263357</v>
      </c>
      <c r="Y62" s="47">
        <f t="shared" si="11"/>
        <v>3.0605299646896476</v>
      </c>
      <c r="Z62" s="47">
        <f t="shared" si="12"/>
        <v>-0.46990000000000265</v>
      </c>
      <c r="AA62" s="47">
        <f t="shared" si="13"/>
        <v>-0.55100000000000193</v>
      </c>
    </row>
    <row r="63" spans="1:27">
      <c r="A63" s="64"/>
      <c r="B63" s="64"/>
      <c r="C63" s="46">
        <v>27</v>
      </c>
      <c r="D63" s="26">
        <v>3174.2575999999999</v>
      </c>
      <c r="E63" s="26">
        <v>37.513100000000001</v>
      </c>
      <c r="F63" s="26">
        <v>40.472499999999997</v>
      </c>
      <c r="G63" s="26">
        <v>41.503100000000003</v>
      </c>
      <c r="H63" s="26">
        <v>3135.8407999999999</v>
      </c>
      <c r="I63" s="26">
        <v>35.9711</v>
      </c>
      <c r="J63" s="26">
        <v>39.020499999999998</v>
      </c>
      <c r="K63" s="26">
        <v>40.090299999999999</v>
      </c>
      <c r="L63" s="81"/>
      <c r="M63" s="26">
        <v>3121.3072000000002</v>
      </c>
      <c r="N63" s="26">
        <v>36.621899999999997</v>
      </c>
      <c r="O63" s="26">
        <v>39.6785</v>
      </c>
      <c r="P63" s="26">
        <v>40.676699999999997</v>
      </c>
      <c r="Q63" s="81"/>
      <c r="R63" s="63"/>
      <c r="S63" s="63"/>
      <c r="T63" s="63"/>
      <c r="U63" s="63"/>
      <c r="V63" s="63"/>
      <c r="W63" s="63"/>
      <c r="X63" s="47">
        <f t="shared" si="10"/>
        <v>1.2102609441653371</v>
      </c>
      <c r="Y63" s="47">
        <f t="shared" si="11"/>
        <v>1.6681191847819699</v>
      </c>
      <c r="Z63" s="47">
        <f t="shared" si="12"/>
        <v>-1.5420000000000016</v>
      </c>
      <c r="AA63" s="47">
        <f t="shared" si="13"/>
        <v>-0.89120000000000488</v>
      </c>
    </row>
    <row r="64" spans="1:27">
      <c r="A64" s="64"/>
      <c r="B64" s="64"/>
      <c r="C64" s="46">
        <v>32</v>
      </c>
      <c r="D64" s="26">
        <v>1448.9983999999999</v>
      </c>
      <c r="E64" s="26">
        <v>34.910400000000003</v>
      </c>
      <c r="F64" s="26">
        <v>38.852600000000002</v>
      </c>
      <c r="G64" s="26">
        <v>39.970100000000002</v>
      </c>
      <c r="H64" s="26">
        <v>1429.7736</v>
      </c>
      <c r="I64" s="26">
        <v>32.764800000000001</v>
      </c>
      <c r="J64" s="26">
        <v>37.399000000000001</v>
      </c>
      <c r="K64" s="26">
        <v>38.933500000000002</v>
      </c>
      <c r="L64" s="81"/>
      <c r="M64" s="26">
        <v>1417.1912</v>
      </c>
      <c r="N64" s="26">
        <v>33.6235</v>
      </c>
      <c r="O64" s="26">
        <v>38.008499999999998</v>
      </c>
      <c r="P64" s="26">
        <v>39.305300000000003</v>
      </c>
      <c r="Q64" s="81"/>
      <c r="R64" s="63"/>
      <c r="S64" s="63"/>
      <c r="T64" s="63"/>
      <c r="U64" s="63"/>
      <c r="V64" s="63"/>
      <c r="W64" s="63"/>
      <c r="X64" s="47">
        <f t="shared" si="10"/>
        <v>1.3267647500507911</v>
      </c>
      <c r="Y64" s="47">
        <f t="shared" si="11"/>
        <v>2.1951162955045338</v>
      </c>
      <c r="Z64" s="47">
        <f t="shared" si="12"/>
        <v>-2.1456000000000017</v>
      </c>
      <c r="AA64" s="47">
        <f t="shared" si="13"/>
        <v>-1.2869000000000028</v>
      </c>
    </row>
    <row r="65" spans="1:27">
      <c r="A65" s="64"/>
      <c r="B65" s="64"/>
      <c r="C65" s="46">
        <v>37</v>
      </c>
      <c r="D65" s="26">
        <v>669.47119999999995</v>
      </c>
      <c r="E65" s="26">
        <v>32.392400000000002</v>
      </c>
      <c r="F65" s="26">
        <v>37.679200000000002</v>
      </c>
      <c r="G65" s="26">
        <v>39.070999999999998</v>
      </c>
      <c r="H65" s="26">
        <v>660.60879999999997</v>
      </c>
      <c r="I65" s="26">
        <v>30.011600000000001</v>
      </c>
      <c r="J65" s="26">
        <v>36.171999999999997</v>
      </c>
      <c r="K65" s="26">
        <v>38.148899999999998</v>
      </c>
      <c r="L65" s="82"/>
      <c r="M65" s="26">
        <v>658.34</v>
      </c>
      <c r="N65" s="26">
        <v>30.869299999999999</v>
      </c>
      <c r="O65" s="26">
        <v>36.929600000000001</v>
      </c>
      <c r="P65" s="26">
        <v>38.6008</v>
      </c>
      <c r="Q65" s="82"/>
      <c r="R65" s="63"/>
      <c r="S65" s="63"/>
      <c r="T65" s="63"/>
      <c r="U65" s="63"/>
      <c r="V65" s="63"/>
      <c r="W65" s="63"/>
      <c r="X65" s="47">
        <f t="shared" si="10"/>
        <v>1.3237910757027307</v>
      </c>
      <c r="Y65" s="47">
        <f t="shared" si="11"/>
        <v>1.6626854149961825</v>
      </c>
      <c r="Z65" s="47">
        <f t="shared" si="12"/>
        <v>-2.3808000000000007</v>
      </c>
      <c r="AA65" s="47">
        <f t="shared" si="13"/>
        <v>-1.523100000000003</v>
      </c>
    </row>
    <row r="66" spans="1:27">
      <c r="A66" s="76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8"/>
      <c r="R66" s="19">
        <f t="shared" ref="R66:AA66" si="14">AVERAGE(R46:R65)</f>
        <v>0.55427881130744538</v>
      </c>
      <c r="S66" s="19">
        <f t="shared" si="14"/>
        <v>-17.370711288029842</v>
      </c>
      <c r="T66" s="19">
        <f t="shared" si="14"/>
        <v>-1.0404318275012163</v>
      </c>
      <c r="U66" s="19">
        <f t="shared" si="14"/>
        <v>-0.49046841658500162</v>
      </c>
      <c r="V66" s="19">
        <f t="shared" si="14"/>
        <v>41.135425697652693</v>
      </c>
      <c r="W66" s="19">
        <f t="shared" si="14"/>
        <v>18.864644877933411</v>
      </c>
      <c r="X66" s="19">
        <f t="shared" si="14"/>
        <v>0.81191740577172311</v>
      </c>
      <c r="Y66" s="19">
        <f t="shared" si="14"/>
        <v>1.2526243657440777</v>
      </c>
      <c r="Z66" s="19">
        <f t="shared" si="14"/>
        <v>-1.2163950000000001</v>
      </c>
      <c r="AA66" s="19">
        <f t="shared" si="14"/>
        <v>-0.59259000000000017</v>
      </c>
    </row>
    <row r="67" spans="1:27">
      <c r="T67" s="22"/>
      <c r="U67" s="22"/>
    </row>
    <row r="68" spans="1:27">
      <c r="T68" s="22"/>
      <c r="U68" s="22"/>
      <c r="V68" s="23"/>
      <c r="W68" s="23"/>
    </row>
    <row r="69" spans="1:27">
      <c r="T69" s="22"/>
      <c r="U69" s="22"/>
      <c r="V69" s="23"/>
      <c r="W69" s="23"/>
    </row>
    <row r="70" spans="1:27">
      <c r="T70" s="22"/>
      <c r="U70" s="22"/>
      <c r="V70" s="22"/>
      <c r="W70" s="22"/>
    </row>
    <row r="71" spans="1:27">
      <c r="T71" s="22"/>
      <c r="U71" s="22"/>
      <c r="V71" s="22"/>
      <c r="W71" s="22"/>
    </row>
    <row r="72" spans="1:27">
      <c r="T72" s="22"/>
      <c r="U72" s="22"/>
      <c r="V72" s="23"/>
      <c r="W72" s="23"/>
    </row>
    <row r="73" spans="1:27">
      <c r="T73" s="22"/>
      <c r="U73" s="22"/>
      <c r="V73" s="23"/>
      <c r="W73" s="23"/>
    </row>
    <row r="74" spans="1:27">
      <c r="T74" s="22"/>
      <c r="U74" s="22"/>
      <c r="V74" s="22"/>
      <c r="W74" s="22"/>
    </row>
    <row r="75" spans="1:27">
      <c r="T75" s="22"/>
      <c r="U75" s="22"/>
      <c r="V75" s="22"/>
      <c r="W75" s="22"/>
    </row>
    <row r="76" spans="1:27">
      <c r="T76" s="22"/>
      <c r="U76" s="22"/>
      <c r="V76" s="22"/>
      <c r="W76" s="22"/>
    </row>
    <row r="77" spans="1:27">
      <c r="T77" s="22"/>
      <c r="U77" s="22"/>
      <c r="V77" s="22"/>
      <c r="W77" s="22"/>
    </row>
  </sheetData>
  <mergeCells count="125">
    <mergeCell ref="W62:W65"/>
    <mergeCell ref="T41:T44"/>
    <mergeCell ref="U41:U44"/>
    <mergeCell ref="V41:V44"/>
    <mergeCell ref="W41:W44"/>
    <mergeCell ref="R62:R65"/>
    <mergeCell ref="S62:S65"/>
    <mergeCell ref="T50:T53"/>
    <mergeCell ref="U50:U53"/>
    <mergeCell ref="V50:V53"/>
    <mergeCell ref="T62:T65"/>
    <mergeCell ref="U62:U65"/>
    <mergeCell ref="V62:V65"/>
    <mergeCell ref="R50:R53"/>
    <mergeCell ref="S50:S53"/>
    <mergeCell ref="R54:R57"/>
    <mergeCell ref="S54:S57"/>
    <mergeCell ref="R58:R61"/>
    <mergeCell ref="S58:S61"/>
    <mergeCell ref="V58:V61"/>
    <mergeCell ref="W58:W61"/>
    <mergeCell ref="V46:V49"/>
    <mergeCell ref="W46:W49"/>
    <mergeCell ref="T54:T57"/>
    <mergeCell ref="V54:V57"/>
    <mergeCell ref="W54:W57"/>
    <mergeCell ref="W50:W53"/>
    <mergeCell ref="V33:V36"/>
    <mergeCell ref="W33:W36"/>
    <mergeCell ref="T37:T40"/>
    <mergeCell ref="U37:U40"/>
    <mergeCell ref="V37:V40"/>
    <mergeCell ref="W37:W40"/>
    <mergeCell ref="T46:T49"/>
    <mergeCell ref="U46:U49"/>
    <mergeCell ref="T58:T61"/>
    <mergeCell ref="U58:U61"/>
    <mergeCell ref="R29:R32"/>
    <mergeCell ref="S29:S32"/>
    <mergeCell ref="R33:R36"/>
    <mergeCell ref="S33:S36"/>
    <mergeCell ref="R37:R40"/>
    <mergeCell ref="U54:U57"/>
    <mergeCell ref="S37:S40"/>
    <mergeCell ref="R41:R44"/>
    <mergeCell ref="S41:S44"/>
    <mergeCell ref="R46:R49"/>
    <mergeCell ref="S46:S49"/>
    <mergeCell ref="T1:W1"/>
    <mergeCell ref="X1:Y2"/>
    <mergeCell ref="Z1:AA2"/>
    <mergeCell ref="R1:S1"/>
    <mergeCell ref="R2:R3"/>
    <mergeCell ref="S2:S3"/>
    <mergeCell ref="D1:G2"/>
    <mergeCell ref="V25:V28"/>
    <mergeCell ref="W25:W28"/>
    <mergeCell ref="T25:T28"/>
    <mergeCell ref="U25:U28"/>
    <mergeCell ref="R16:R19"/>
    <mergeCell ref="S16:S19"/>
    <mergeCell ref="T16:T19"/>
    <mergeCell ref="U16:U19"/>
    <mergeCell ref="V16:V19"/>
    <mergeCell ref="W16:W19"/>
    <mergeCell ref="T20:T23"/>
    <mergeCell ref="U20:U23"/>
    <mergeCell ref="V20:V23"/>
    <mergeCell ref="W20:W23"/>
    <mergeCell ref="R20:R23"/>
    <mergeCell ref="S20:S23"/>
    <mergeCell ref="R25:R28"/>
    <mergeCell ref="A66:Q66"/>
    <mergeCell ref="B45:Q45"/>
    <mergeCell ref="B12:B15"/>
    <mergeCell ref="B16:B19"/>
    <mergeCell ref="B20:B23"/>
    <mergeCell ref="B8:B11"/>
    <mergeCell ref="A4:A23"/>
    <mergeCell ref="B4:B7"/>
    <mergeCell ref="V2:W2"/>
    <mergeCell ref="T2:U2"/>
    <mergeCell ref="T29:T32"/>
    <mergeCell ref="U29:U32"/>
    <mergeCell ref="V29:V32"/>
    <mergeCell ref="W29:W32"/>
    <mergeCell ref="T33:T36"/>
    <mergeCell ref="U33:U36"/>
    <mergeCell ref="S25:S28"/>
    <mergeCell ref="B25:B28"/>
    <mergeCell ref="B33:B36"/>
    <mergeCell ref="B37:B40"/>
    <mergeCell ref="B41:B44"/>
    <mergeCell ref="B29:B32"/>
    <mergeCell ref="R4:R7"/>
    <mergeCell ref="S4:S7"/>
    <mergeCell ref="B24:Q24"/>
    <mergeCell ref="A46:A65"/>
    <mergeCell ref="B46:B49"/>
    <mergeCell ref="B54:B57"/>
    <mergeCell ref="B58:B61"/>
    <mergeCell ref="B62:B65"/>
    <mergeCell ref="B50:B53"/>
    <mergeCell ref="A1:C3"/>
    <mergeCell ref="A25:A44"/>
    <mergeCell ref="M1:Q2"/>
    <mergeCell ref="H1:L2"/>
    <mergeCell ref="L46:L65"/>
    <mergeCell ref="Q46:Q65"/>
    <mergeCell ref="U4:U7"/>
    <mergeCell ref="V4:V7"/>
    <mergeCell ref="W4:W7"/>
    <mergeCell ref="R12:R15"/>
    <mergeCell ref="S12:S15"/>
    <mergeCell ref="T12:T15"/>
    <mergeCell ref="U12:U15"/>
    <mergeCell ref="V12:V15"/>
    <mergeCell ref="W12:W15"/>
    <mergeCell ref="R8:R11"/>
    <mergeCell ref="S8:S11"/>
    <mergeCell ref="T8:T11"/>
    <mergeCell ref="U8:U11"/>
    <mergeCell ref="V8:V11"/>
    <mergeCell ref="W8:W11"/>
    <mergeCell ref="T4:T7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H55"/>
  <sheetViews>
    <sheetView zoomScale="70" zoomScaleNormal="70" workbookViewId="0">
      <selection activeCell="A4" sqref="A4:A19"/>
    </sheetView>
  </sheetViews>
  <sheetFormatPr defaultRowHeight="16.5"/>
  <cols>
    <col min="1" max="1" width="11" bestFit="1" customWidth="1"/>
    <col min="2" max="2" width="14.125" bestFit="1" customWidth="1"/>
    <col min="6" max="7" width="9" style="7"/>
    <col min="12" max="12" width="9" style="36"/>
    <col min="13" max="13" width="9" style="9"/>
    <col min="14" max="16" width="9" style="12"/>
    <col min="17" max="17" width="9" style="36"/>
    <col min="18" max="19" width="9" style="21"/>
    <col min="20" max="23" width="9" style="22"/>
    <col min="24" max="27" width="9" style="21"/>
  </cols>
  <sheetData>
    <row r="1" spans="1:34" s="25" customFormat="1">
      <c r="A1" s="64"/>
      <c r="B1" s="64"/>
      <c r="C1" s="64"/>
      <c r="D1" s="64" t="s">
        <v>31</v>
      </c>
      <c r="E1" s="64"/>
      <c r="F1" s="64"/>
      <c r="G1" s="64"/>
      <c r="H1" s="64" t="s">
        <v>33</v>
      </c>
      <c r="I1" s="64"/>
      <c r="J1" s="64"/>
      <c r="K1" s="64"/>
      <c r="L1" s="64"/>
      <c r="M1" s="64" t="s">
        <v>35</v>
      </c>
      <c r="N1" s="64"/>
      <c r="O1" s="64"/>
      <c r="P1" s="64"/>
      <c r="Q1" s="64"/>
      <c r="R1" s="63" t="s">
        <v>67</v>
      </c>
      <c r="S1" s="63"/>
      <c r="T1" s="63" t="s">
        <v>63</v>
      </c>
      <c r="U1" s="64"/>
      <c r="V1" s="64"/>
      <c r="W1" s="64"/>
      <c r="X1" s="63" t="s">
        <v>54</v>
      </c>
      <c r="Y1" s="64"/>
      <c r="Z1" s="63" t="s">
        <v>56</v>
      </c>
      <c r="AA1" s="64"/>
    </row>
    <row r="2" spans="1:34" s="12" customFormat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3" t="s">
        <v>64</v>
      </c>
      <c r="S2" s="63" t="s">
        <v>65</v>
      </c>
      <c r="T2" s="63" t="s">
        <v>57</v>
      </c>
      <c r="U2" s="63"/>
      <c r="V2" s="63" t="s">
        <v>58</v>
      </c>
      <c r="W2" s="63"/>
      <c r="X2" s="64"/>
      <c r="Y2" s="64"/>
      <c r="Z2" s="64"/>
      <c r="AA2" s="64"/>
    </row>
    <row r="3" spans="1:34">
      <c r="A3" s="64"/>
      <c r="B3" s="64"/>
      <c r="C3" s="64"/>
      <c r="D3" s="46" t="s">
        <v>29</v>
      </c>
      <c r="E3" s="46" t="s">
        <v>23</v>
      </c>
      <c r="F3" s="46" t="s">
        <v>25</v>
      </c>
      <c r="G3" s="46" t="s">
        <v>27</v>
      </c>
      <c r="H3" s="46" t="s">
        <v>29</v>
      </c>
      <c r="I3" s="46" t="s">
        <v>23</v>
      </c>
      <c r="J3" s="46" t="s">
        <v>25</v>
      </c>
      <c r="K3" s="46" t="s">
        <v>27</v>
      </c>
      <c r="L3" s="37" t="s">
        <v>72</v>
      </c>
      <c r="M3" s="46" t="s">
        <v>29</v>
      </c>
      <c r="N3" s="46" t="s">
        <v>23</v>
      </c>
      <c r="O3" s="46" t="s">
        <v>25</v>
      </c>
      <c r="P3" s="46" t="s">
        <v>27</v>
      </c>
      <c r="Q3" s="37" t="s">
        <v>72</v>
      </c>
      <c r="R3" s="63"/>
      <c r="S3" s="63"/>
      <c r="T3" s="47" t="s">
        <v>55</v>
      </c>
      <c r="U3" s="47" t="s">
        <v>59</v>
      </c>
      <c r="V3" s="47" t="s">
        <v>55</v>
      </c>
      <c r="W3" s="47" t="s">
        <v>59</v>
      </c>
      <c r="X3" s="47" t="s">
        <v>55</v>
      </c>
      <c r="Y3" s="47" t="s">
        <v>59</v>
      </c>
      <c r="Z3" s="14" t="s">
        <v>55</v>
      </c>
      <c r="AA3" s="14" t="s">
        <v>59</v>
      </c>
    </row>
    <row r="4" spans="1:34">
      <c r="A4" s="64" t="s">
        <v>1</v>
      </c>
      <c r="B4" s="64" t="s">
        <v>8</v>
      </c>
      <c r="C4" s="46">
        <v>22</v>
      </c>
      <c r="D4" s="46">
        <v>3663.74</v>
      </c>
      <c r="E4" s="46">
        <v>40.240299999999998</v>
      </c>
      <c r="F4" s="46">
        <v>42.683399999999999</v>
      </c>
      <c r="G4" s="46">
        <v>43.232999999999997</v>
      </c>
      <c r="H4" s="26">
        <v>3663.5360000000001</v>
      </c>
      <c r="I4" s="26">
        <v>39.837600000000002</v>
      </c>
      <c r="J4" s="26">
        <v>42.142699999999998</v>
      </c>
      <c r="K4" s="26">
        <v>42.680900000000001</v>
      </c>
      <c r="L4" s="59">
        <v>6101.01</v>
      </c>
      <c r="M4" s="26">
        <v>3675.4029999999998</v>
      </c>
      <c r="N4" s="26">
        <v>39.357799999999997</v>
      </c>
      <c r="O4" s="26">
        <v>41.659500000000001</v>
      </c>
      <c r="P4" s="26">
        <v>42.326999999999998</v>
      </c>
      <c r="Q4" s="59">
        <v>1906.43</v>
      </c>
      <c r="R4" s="63">
        <f>[1]!BJM(H4:I7,M4:N7,0)</f>
        <v>-0.70225256256980162</v>
      </c>
      <c r="S4" s="63">
        <f>[1]!BJM(H4:I7,M4:N7,1)</f>
        <v>19.484836646373125</v>
      </c>
      <c r="T4" s="63">
        <f>[1]!BJM(D4:E7,H4:I7,0)</f>
        <v>-0.44711807941772119</v>
      </c>
      <c r="U4" s="63">
        <f>[1]!BJM(D4:E7,M4:N7,0)</f>
        <v>-1.1494702167603033</v>
      </c>
      <c r="V4" s="63">
        <f>[1]!BJM(D4:E7,H4:I7,1)</f>
        <v>12.003971657094613</v>
      </c>
      <c r="W4" s="63">
        <f>[1]!BJM(D4:E7,M4:N7,1)</f>
        <v>33.948619532959491</v>
      </c>
      <c r="X4" s="47">
        <f t="shared" ref="X4:X19" si="0">ABS(D4-H4)/D4*100</f>
        <v>5.5680807044092518E-3</v>
      </c>
      <c r="Y4" s="47">
        <f t="shared" ref="Y4:Y19" si="1">ABS(D4-M4)/D4*100</f>
        <v>0.31833590811575091</v>
      </c>
      <c r="Z4" s="20">
        <f t="shared" ref="Z4:Z19" si="2">(I4-E4)</f>
        <v>-0.40269999999999584</v>
      </c>
      <c r="AA4" s="20">
        <f t="shared" ref="AA4:AA19" si="3">(N4-E4)</f>
        <v>-0.88250000000000028</v>
      </c>
      <c r="AB4" s="45"/>
      <c r="AC4" s="45"/>
      <c r="AD4" s="45"/>
      <c r="AE4" s="45"/>
      <c r="AF4" s="45"/>
      <c r="AG4" s="2"/>
      <c r="AH4" s="2"/>
    </row>
    <row r="5" spans="1:34">
      <c r="A5" s="64"/>
      <c r="B5" s="64"/>
      <c r="C5" s="46">
        <v>27</v>
      </c>
      <c r="D5" s="46">
        <v>1721.4831999999999</v>
      </c>
      <c r="E5" s="46">
        <v>37.016399999999997</v>
      </c>
      <c r="F5" s="46">
        <v>40.094099999999997</v>
      </c>
      <c r="G5" s="46">
        <v>40.441099999999999</v>
      </c>
      <c r="H5" s="26">
        <v>1721.2239999999999</v>
      </c>
      <c r="I5" s="26">
        <v>36.546799999999998</v>
      </c>
      <c r="J5" s="26">
        <v>39.693399999999997</v>
      </c>
      <c r="K5" s="26">
        <v>40.106999999999999</v>
      </c>
      <c r="L5" s="59">
        <v>5008.1099999999997</v>
      </c>
      <c r="M5" s="26">
        <v>1721.41</v>
      </c>
      <c r="N5" s="26">
        <v>35.789099999999998</v>
      </c>
      <c r="O5" s="26">
        <v>39.325400000000002</v>
      </c>
      <c r="P5" s="26">
        <v>39.805500000000002</v>
      </c>
      <c r="Q5" s="59">
        <v>1356.86</v>
      </c>
      <c r="R5" s="63"/>
      <c r="S5" s="63"/>
      <c r="T5" s="63"/>
      <c r="U5" s="63"/>
      <c r="V5" s="63"/>
      <c r="W5" s="63"/>
      <c r="X5" s="47">
        <f t="shared" si="0"/>
        <v>1.5056783592193312E-2</v>
      </c>
      <c r="Y5" s="47">
        <f t="shared" si="1"/>
        <v>4.252147218155553E-3</v>
      </c>
      <c r="Z5" s="20">
        <f t="shared" si="2"/>
        <v>-0.4695999999999998</v>
      </c>
      <c r="AA5" s="20">
        <f t="shared" si="3"/>
        <v>-1.2272999999999996</v>
      </c>
      <c r="AB5" s="45"/>
      <c r="AC5" s="45"/>
      <c r="AD5" s="45"/>
      <c r="AE5" s="45"/>
      <c r="AF5" s="45"/>
    </row>
    <row r="6" spans="1:34">
      <c r="A6" s="64"/>
      <c r="B6" s="64"/>
      <c r="C6" s="46">
        <v>32</v>
      </c>
      <c r="D6" s="46">
        <v>817.35360000000003</v>
      </c>
      <c r="E6" s="46">
        <v>34.100999999999999</v>
      </c>
      <c r="F6" s="46">
        <v>38.073700000000002</v>
      </c>
      <c r="G6" s="46">
        <v>38.274000000000001</v>
      </c>
      <c r="H6" s="26">
        <v>817.19039999999995</v>
      </c>
      <c r="I6" s="26">
        <v>33.647500000000001</v>
      </c>
      <c r="J6" s="26">
        <v>37.951799999999999</v>
      </c>
      <c r="K6" s="26">
        <v>38.195999999999998</v>
      </c>
      <c r="L6" s="59">
        <v>3710.45</v>
      </c>
      <c r="M6" s="26">
        <v>817.21119999999996</v>
      </c>
      <c r="N6" s="26">
        <v>32.892600000000002</v>
      </c>
      <c r="O6" s="26">
        <v>37.505899999999997</v>
      </c>
      <c r="P6" s="26">
        <v>37.654499999999999</v>
      </c>
      <c r="Q6" s="59">
        <v>1069.6099999999999</v>
      </c>
      <c r="R6" s="63"/>
      <c r="S6" s="63"/>
      <c r="T6" s="63"/>
      <c r="U6" s="63"/>
      <c r="V6" s="63"/>
      <c r="W6" s="63"/>
      <c r="X6" s="47">
        <f t="shared" si="0"/>
        <v>1.9966878472190541E-2</v>
      </c>
      <c r="Y6" s="47">
        <f t="shared" si="1"/>
        <v>1.7422080235538942E-2</v>
      </c>
      <c r="Z6" s="20">
        <f t="shared" si="2"/>
        <v>-0.45349999999999824</v>
      </c>
      <c r="AA6" s="20">
        <f t="shared" si="3"/>
        <v>-1.2083999999999975</v>
      </c>
      <c r="AB6" s="45"/>
      <c r="AC6" s="45"/>
      <c r="AD6" s="45"/>
      <c r="AE6" s="45"/>
      <c r="AF6" s="45"/>
    </row>
    <row r="7" spans="1:34">
      <c r="A7" s="64"/>
      <c r="B7" s="64"/>
      <c r="C7" s="46">
        <v>37</v>
      </c>
      <c r="D7" s="46">
        <v>418.96080000000001</v>
      </c>
      <c r="E7" s="46">
        <v>31.639900000000001</v>
      </c>
      <c r="F7" s="46">
        <v>36.679299999999998</v>
      </c>
      <c r="G7" s="46">
        <v>36.731000000000002</v>
      </c>
      <c r="H7" s="26">
        <v>418.20479999999998</v>
      </c>
      <c r="I7" s="26">
        <v>31.230899999999998</v>
      </c>
      <c r="J7" s="26">
        <v>36.568600000000004</v>
      </c>
      <c r="K7" s="26">
        <v>36.645499999999998</v>
      </c>
      <c r="L7" s="59">
        <v>2375.9899999999998</v>
      </c>
      <c r="M7" s="26">
        <v>418.01119999999997</v>
      </c>
      <c r="N7" s="26">
        <v>30.654800000000002</v>
      </c>
      <c r="O7" s="26">
        <v>36.061999999999998</v>
      </c>
      <c r="P7" s="26">
        <v>35.936700000000002</v>
      </c>
      <c r="Q7" s="59">
        <v>891.84900000000005</v>
      </c>
      <c r="R7" s="63"/>
      <c r="S7" s="63"/>
      <c r="T7" s="63"/>
      <c r="U7" s="63"/>
      <c r="V7" s="63"/>
      <c r="W7" s="63"/>
      <c r="X7" s="47">
        <f t="shared" si="0"/>
        <v>0.18044647613810855</v>
      </c>
      <c r="Y7" s="47">
        <f t="shared" si="1"/>
        <v>0.22665604992162325</v>
      </c>
      <c r="Z7" s="20">
        <f t="shared" si="2"/>
        <v>-0.40900000000000247</v>
      </c>
      <c r="AA7" s="20">
        <f t="shared" si="3"/>
        <v>-0.9850999999999992</v>
      </c>
      <c r="AB7" s="45"/>
      <c r="AC7" s="45"/>
      <c r="AD7" s="45"/>
      <c r="AE7" s="45"/>
      <c r="AF7" s="45"/>
    </row>
    <row r="8" spans="1:34">
      <c r="A8" s="64"/>
      <c r="B8" s="79" t="s">
        <v>9</v>
      </c>
      <c r="C8" s="46">
        <v>22</v>
      </c>
      <c r="D8" s="46">
        <v>4184.2759999999998</v>
      </c>
      <c r="E8" s="46">
        <v>40.108600000000003</v>
      </c>
      <c r="F8" s="46">
        <v>43.026600000000002</v>
      </c>
      <c r="G8" s="46">
        <v>44.388800000000003</v>
      </c>
      <c r="H8" s="26">
        <v>4184.7060000000001</v>
      </c>
      <c r="I8" s="26">
        <v>39.782600000000002</v>
      </c>
      <c r="J8" s="26">
        <v>42.690600000000003</v>
      </c>
      <c r="K8" s="26">
        <v>43.983800000000002</v>
      </c>
      <c r="L8" s="59">
        <v>11743</v>
      </c>
      <c r="M8" s="26">
        <v>4190.942</v>
      </c>
      <c r="N8" s="26">
        <v>39.488999999999997</v>
      </c>
      <c r="O8" s="26">
        <v>42.398299999999999</v>
      </c>
      <c r="P8" s="26">
        <v>43.662799999999997</v>
      </c>
      <c r="Q8" s="59">
        <v>2153.15</v>
      </c>
      <c r="R8" s="63">
        <f>[1]!BJM(H8:I11,M8:N11,0)</f>
        <v>-1.0410353851083176</v>
      </c>
      <c r="S8" s="63">
        <f>[1]!BJM(H8:I11,M8:N11,1)</f>
        <v>26.326376514022364</v>
      </c>
      <c r="T8" s="63">
        <f>[1]!BJM(D8:E11,H8:I11,0)</f>
        <v>-0.50531295765748918</v>
      </c>
      <c r="U8" s="63">
        <f>[1]!BJM(D8:E11,M8:N11,0)</f>
        <v>-1.5462286961870009</v>
      </c>
      <c r="V8" s="63">
        <f>[1]!BJM(D8:E11,H8:I11,1)</f>
        <v>13.414039567684188</v>
      </c>
      <c r="W8" s="63">
        <f>[1]!BJM(D8:E11,M8:N11,1)</f>
        <v>42.213061126939721</v>
      </c>
      <c r="X8" s="47">
        <f t="shared" si="0"/>
        <v>1.027656875407576E-2</v>
      </c>
      <c r="Y8" s="47">
        <f t="shared" si="1"/>
        <v>0.15931071468517297</v>
      </c>
      <c r="Z8" s="20">
        <f t="shared" si="2"/>
        <v>-0.32600000000000051</v>
      </c>
      <c r="AA8" s="20">
        <f t="shared" si="3"/>
        <v>-0.61960000000000548</v>
      </c>
      <c r="AB8" s="45"/>
      <c r="AC8" s="45"/>
      <c r="AD8" s="45"/>
      <c r="AE8" s="45"/>
      <c r="AF8" s="45"/>
    </row>
    <row r="9" spans="1:34">
      <c r="A9" s="64"/>
      <c r="B9" s="64"/>
      <c r="C9" s="46">
        <v>27</v>
      </c>
      <c r="D9" s="46">
        <v>1869</v>
      </c>
      <c r="E9" s="46">
        <v>37.242199999999997</v>
      </c>
      <c r="F9" s="46">
        <v>40.9116</v>
      </c>
      <c r="G9" s="46">
        <v>41.987499999999997</v>
      </c>
      <c r="H9" s="26">
        <v>1869.2629999999999</v>
      </c>
      <c r="I9" s="26">
        <v>36.767699999999998</v>
      </c>
      <c r="J9" s="26">
        <v>40.726700000000001</v>
      </c>
      <c r="K9" s="26">
        <v>41.756500000000003</v>
      </c>
      <c r="L9" s="59">
        <v>6857.78</v>
      </c>
      <c r="M9" s="26">
        <v>1869.248</v>
      </c>
      <c r="N9" s="26">
        <v>35.8919</v>
      </c>
      <c r="O9" s="26">
        <v>40.124600000000001</v>
      </c>
      <c r="P9" s="26">
        <v>41.178600000000003</v>
      </c>
      <c r="Q9" s="59">
        <v>1607.13</v>
      </c>
      <c r="R9" s="63"/>
      <c r="S9" s="63"/>
      <c r="T9" s="63"/>
      <c r="U9" s="63"/>
      <c r="V9" s="63"/>
      <c r="W9" s="63"/>
      <c r="X9" s="47">
        <f t="shared" si="0"/>
        <v>1.4071696094163724E-2</v>
      </c>
      <c r="Y9" s="47">
        <f t="shared" si="1"/>
        <v>1.3269127875871979E-2</v>
      </c>
      <c r="Z9" s="20">
        <f t="shared" si="2"/>
        <v>-0.47449999999999903</v>
      </c>
      <c r="AA9" s="20">
        <f t="shared" si="3"/>
        <v>-1.3502999999999972</v>
      </c>
      <c r="AB9" s="45"/>
      <c r="AC9" s="45"/>
      <c r="AD9" s="45"/>
      <c r="AE9" s="45"/>
      <c r="AF9" s="45"/>
    </row>
    <row r="10" spans="1:34">
      <c r="A10" s="64"/>
      <c r="B10" s="64"/>
      <c r="C10" s="46">
        <v>32</v>
      </c>
      <c r="D10" s="46">
        <v>902.27520000000004</v>
      </c>
      <c r="E10" s="46">
        <v>34.285600000000002</v>
      </c>
      <c r="F10" s="46">
        <v>39.120199999999997</v>
      </c>
      <c r="G10" s="46">
        <v>39.994700000000002</v>
      </c>
      <c r="H10" s="26">
        <v>902.0376</v>
      </c>
      <c r="I10" s="26">
        <v>33.708500000000001</v>
      </c>
      <c r="J10" s="26">
        <v>39.128399999999999</v>
      </c>
      <c r="K10" s="26">
        <v>40.028100000000002</v>
      </c>
      <c r="L10" s="59">
        <v>4398.72</v>
      </c>
      <c r="M10" s="26">
        <v>902.19439999999997</v>
      </c>
      <c r="N10" s="26">
        <v>32.295000000000002</v>
      </c>
      <c r="O10" s="26">
        <v>38.182299999999998</v>
      </c>
      <c r="P10" s="26">
        <v>39.072400000000002</v>
      </c>
      <c r="Q10" s="59">
        <v>1422.5</v>
      </c>
      <c r="R10" s="63"/>
      <c r="S10" s="63"/>
      <c r="T10" s="63"/>
      <c r="U10" s="63"/>
      <c r="V10" s="63"/>
      <c r="W10" s="63"/>
      <c r="X10" s="47">
        <f t="shared" si="0"/>
        <v>2.6333429091262076E-2</v>
      </c>
      <c r="Y10" s="47">
        <f t="shared" si="1"/>
        <v>8.955139185923262E-3</v>
      </c>
      <c r="Z10" s="20">
        <f t="shared" si="2"/>
        <v>-0.5771000000000015</v>
      </c>
      <c r="AA10" s="20">
        <f t="shared" si="3"/>
        <v>-1.9906000000000006</v>
      </c>
      <c r="AB10" s="45"/>
      <c r="AC10" s="45"/>
      <c r="AD10" s="45"/>
      <c r="AE10" s="45"/>
      <c r="AF10" s="45"/>
    </row>
    <row r="11" spans="1:34">
      <c r="A11" s="64"/>
      <c r="B11" s="64"/>
      <c r="C11" s="46">
        <v>37</v>
      </c>
      <c r="D11" s="46">
        <v>457.39920000000001</v>
      </c>
      <c r="E11" s="46">
        <v>31.3828</v>
      </c>
      <c r="F11" s="46">
        <v>37.830100000000002</v>
      </c>
      <c r="G11" s="46">
        <v>38.6126</v>
      </c>
      <c r="H11" s="26">
        <v>456.8888</v>
      </c>
      <c r="I11" s="26">
        <v>30.761600000000001</v>
      </c>
      <c r="J11" s="26">
        <v>37.744599999999998</v>
      </c>
      <c r="K11" s="26">
        <v>38.559899999999999</v>
      </c>
      <c r="L11" s="59">
        <v>2670.31</v>
      </c>
      <c r="M11" s="26">
        <v>456.99279999999999</v>
      </c>
      <c r="N11" s="26">
        <v>29.338100000000001</v>
      </c>
      <c r="O11" s="26">
        <v>36.684399999999997</v>
      </c>
      <c r="P11" s="26">
        <v>37.402799999999999</v>
      </c>
      <c r="Q11" s="59">
        <v>1417.22</v>
      </c>
      <c r="R11" s="63"/>
      <c r="S11" s="63"/>
      <c r="T11" s="63"/>
      <c r="U11" s="63"/>
      <c r="V11" s="63"/>
      <c r="W11" s="63"/>
      <c r="X11" s="47">
        <f t="shared" si="0"/>
        <v>0.11158742735011434</v>
      </c>
      <c r="Y11" s="47">
        <f t="shared" si="1"/>
        <v>8.8850177263103916E-2</v>
      </c>
      <c r="Z11" s="20">
        <f t="shared" si="2"/>
        <v>-0.6211999999999982</v>
      </c>
      <c r="AA11" s="20">
        <f t="shared" si="3"/>
        <v>-2.0446999999999989</v>
      </c>
      <c r="AB11" s="45"/>
      <c r="AC11" s="45"/>
      <c r="AD11" s="45"/>
      <c r="AE11" s="45"/>
      <c r="AF11" s="45"/>
    </row>
    <row r="12" spans="1:34">
      <c r="A12" s="64"/>
      <c r="B12" s="64" t="s">
        <v>10</v>
      </c>
      <c r="C12" s="46">
        <v>22</v>
      </c>
      <c r="D12" s="46">
        <v>8020.3711999999996</v>
      </c>
      <c r="E12" s="46">
        <v>38.357700000000001</v>
      </c>
      <c r="F12" s="46">
        <v>40.978499999999997</v>
      </c>
      <c r="G12" s="46">
        <v>41.894799999999996</v>
      </c>
      <c r="H12" s="26">
        <v>8020.3969999999999</v>
      </c>
      <c r="I12" s="26">
        <v>36.7622</v>
      </c>
      <c r="J12" s="26">
        <v>40.577199999999998</v>
      </c>
      <c r="K12" s="26">
        <v>41.591900000000003</v>
      </c>
      <c r="L12" s="59">
        <v>115648</v>
      </c>
      <c r="M12" s="26">
        <v>8020.4080000000004</v>
      </c>
      <c r="N12" s="26">
        <v>36.900500000000001</v>
      </c>
      <c r="O12" s="26">
        <v>39.445599999999999</v>
      </c>
      <c r="P12" s="26">
        <v>40.428800000000003</v>
      </c>
      <c r="Q12" s="59">
        <v>8481.6299999999992</v>
      </c>
      <c r="R12" s="63">
        <f>[1]!BJM(H12:I15,M12:N15,0)</f>
        <v>-0.8002405636525487</v>
      </c>
      <c r="S12" s="63">
        <f>[1]!BJM(H12:I15,M12:N15,1)</f>
        <v>19.670029280667613</v>
      </c>
      <c r="T12" s="63">
        <f>[1]!BJM(D12:E15,H12:I15,0)</f>
        <v>-1.0017460943667793</v>
      </c>
      <c r="U12" s="63">
        <f>[1]!BJM(D12:E15,M12:N15,0)</f>
        <v>-1.8031573487032972</v>
      </c>
      <c r="V12" s="63">
        <f>[1]!BJM(D12:E15,H12:I15,1)</f>
        <v>27.552191840759942</v>
      </c>
      <c r="W12" s="63">
        <f>[1]!BJM(D12:E15,M12:N15,1)</f>
        <v>51.029301398847778</v>
      </c>
      <c r="X12" s="47">
        <f t="shared" si="0"/>
        <v>3.2168087183227735E-4</v>
      </c>
      <c r="Y12" s="47">
        <f t="shared" si="1"/>
        <v>4.5883163114404088E-4</v>
      </c>
      <c r="Z12" s="20">
        <f t="shared" si="2"/>
        <v>-1.5955000000000013</v>
      </c>
      <c r="AA12" s="20">
        <f t="shared" si="3"/>
        <v>-1.4572000000000003</v>
      </c>
    </row>
    <row r="13" spans="1:34">
      <c r="A13" s="64"/>
      <c r="B13" s="64"/>
      <c r="C13" s="46">
        <v>27</v>
      </c>
      <c r="D13" s="46">
        <v>3440.2296000000001</v>
      </c>
      <c r="E13" s="46">
        <v>34.511400000000002</v>
      </c>
      <c r="F13" s="46">
        <v>38.276600000000002</v>
      </c>
      <c r="G13" s="46">
        <v>39.100499999999997</v>
      </c>
      <c r="H13" s="26">
        <v>3440.0149999999999</v>
      </c>
      <c r="I13" s="26">
        <v>33.505899999999997</v>
      </c>
      <c r="J13" s="26">
        <v>37.455599999999997</v>
      </c>
      <c r="K13" s="26">
        <v>38.2547</v>
      </c>
      <c r="L13" s="59">
        <v>11267</v>
      </c>
      <c r="M13" s="26">
        <v>3468.8670000000002</v>
      </c>
      <c r="N13" s="26">
        <v>32.935899999999997</v>
      </c>
      <c r="O13" s="26">
        <v>37.285499999999999</v>
      </c>
      <c r="P13" s="26">
        <v>37.997599999999998</v>
      </c>
      <c r="Q13" s="59">
        <v>2974.14</v>
      </c>
      <c r="R13" s="63"/>
      <c r="S13" s="63"/>
      <c r="T13" s="63"/>
      <c r="U13" s="63"/>
      <c r="V13" s="63"/>
      <c r="W13" s="63"/>
      <c r="X13" s="47">
        <f t="shared" si="0"/>
        <v>6.2379557457515611E-3</v>
      </c>
      <c r="Y13" s="47">
        <f t="shared" si="1"/>
        <v>0.83242699847708035</v>
      </c>
      <c r="Z13" s="20">
        <f t="shared" si="2"/>
        <v>-1.0055000000000049</v>
      </c>
      <c r="AA13" s="20">
        <f t="shared" si="3"/>
        <v>-1.5755000000000052</v>
      </c>
    </row>
    <row r="14" spans="1:34">
      <c r="A14" s="64"/>
      <c r="B14" s="64"/>
      <c r="C14" s="46">
        <v>32</v>
      </c>
      <c r="D14" s="46">
        <v>1500.6184000000001</v>
      </c>
      <c r="E14" s="46">
        <v>31.0365</v>
      </c>
      <c r="F14" s="46">
        <v>36.304499999999997</v>
      </c>
      <c r="G14" s="46">
        <v>37.084800000000001</v>
      </c>
      <c r="H14" s="26">
        <v>1522.509</v>
      </c>
      <c r="I14" s="26">
        <v>30.132899999999999</v>
      </c>
      <c r="J14" s="26">
        <v>36.385100000000001</v>
      </c>
      <c r="K14" s="26">
        <v>37.155799999999999</v>
      </c>
      <c r="L14" s="59">
        <v>25894.799999999999</v>
      </c>
      <c r="M14" s="26">
        <v>1509.277</v>
      </c>
      <c r="N14" s="26">
        <v>28.972999999999999</v>
      </c>
      <c r="O14" s="26">
        <v>35.596600000000002</v>
      </c>
      <c r="P14" s="26">
        <v>36.169499999999999</v>
      </c>
      <c r="Q14" s="59">
        <v>2172.21</v>
      </c>
      <c r="R14" s="63"/>
      <c r="S14" s="63"/>
      <c r="T14" s="63"/>
      <c r="U14" s="63"/>
      <c r="V14" s="63"/>
      <c r="W14" s="63"/>
      <c r="X14" s="47">
        <f t="shared" si="0"/>
        <v>1.4587719302922015</v>
      </c>
      <c r="Y14" s="47">
        <f t="shared" si="1"/>
        <v>0.57700212125880757</v>
      </c>
      <c r="Z14" s="20">
        <f t="shared" si="2"/>
        <v>-0.90360000000000085</v>
      </c>
      <c r="AA14" s="20">
        <f t="shared" si="3"/>
        <v>-2.0635000000000012</v>
      </c>
    </row>
    <row r="15" spans="1:34">
      <c r="A15" s="64"/>
      <c r="B15" s="64"/>
      <c r="C15" s="46">
        <v>37</v>
      </c>
      <c r="D15" s="46">
        <v>642.50720000000001</v>
      </c>
      <c r="E15" s="46">
        <v>27.807400000000001</v>
      </c>
      <c r="F15" s="46">
        <v>34.954099999999997</v>
      </c>
      <c r="G15" s="46">
        <v>35.6768</v>
      </c>
      <c r="H15" s="26">
        <v>668.72720000000004</v>
      </c>
      <c r="I15" s="26">
        <v>27.446100000000001</v>
      </c>
      <c r="J15" s="26">
        <v>34.944600000000001</v>
      </c>
      <c r="K15" s="26">
        <v>35.6492</v>
      </c>
      <c r="L15" s="59">
        <v>13110.6</v>
      </c>
      <c r="M15" s="26">
        <v>642.17999999999995</v>
      </c>
      <c r="N15" s="26">
        <v>25.952000000000002</v>
      </c>
      <c r="O15" s="26">
        <v>34.207999999999998</v>
      </c>
      <c r="P15" s="26">
        <v>34.717100000000002</v>
      </c>
      <c r="Q15" s="59">
        <v>2748.27</v>
      </c>
      <c r="R15" s="63"/>
      <c r="S15" s="63"/>
      <c r="T15" s="63"/>
      <c r="U15" s="63"/>
      <c r="V15" s="63"/>
      <c r="W15" s="63"/>
      <c r="X15" s="47">
        <f t="shared" si="0"/>
        <v>4.0808881207868222</v>
      </c>
      <c r="Y15" s="47">
        <f t="shared" si="1"/>
        <v>5.0925499356281406E-2</v>
      </c>
      <c r="Z15" s="20">
        <f t="shared" si="2"/>
        <v>-0.36129999999999995</v>
      </c>
      <c r="AA15" s="20">
        <f t="shared" si="3"/>
        <v>-1.8553999999999995</v>
      </c>
    </row>
    <row r="16" spans="1:34">
      <c r="A16" s="64"/>
      <c r="B16" s="64" t="s">
        <v>11</v>
      </c>
      <c r="C16" s="46">
        <v>22</v>
      </c>
      <c r="D16" s="46">
        <v>5694.7160000000003</v>
      </c>
      <c r="E16" s="46">
        <v>39.877899999999997</v>
      </c>
      <c r="F16" s="46">
        <v>41.382399999999997</v>
      </c>
      <c r="G16" s="46">
        <v>42.7592</v>
      </c>
      <c r="H16" s="26">
        <v>5691.6239999999998</v>
      </c>
      <c r="I16" s="26">
        <v>39.3673</v>
      </c>
      <c r="J16" s="26">
        <v>41.420099999999998</v>
      </c>
      <c r="K16" s="26">
        <v>42.822899999999997</v>
      </c>
      <c r="L16" s="59">
        <v>23744.7</v>
      </c>
      <c r="M16" s="26">
        <v>5692.0820000000003</v>
      </c>
      <c r="N16" s="26">
        <v>38.954999999999998</v>
      </c>
      <c r="O16" s="26">
        <v>41.105899999999998</v>
      </c>
      <c r="P16" s="26">
        <v>42.603999999999999</v>
      </c>
      <c r="Q16" s="59">
        <v>8773.01</v>
      </c>
      <c r="R16" s="63">
        <f>[1]!BJM(H16:I19,M16:N19,0)</f>
        <v>-0.34112687778715406</v>
      </c>
      <c r="S16" s="63">
        <f>[1]!BJM(H16:I19,M16:N19,1)</f>
        <v>9.1184370176663698</v>
      </c>
      <c r="T16" s="63">
        <f>[1]!BJM(D16:E19,H16:I19,0)</f>
        <v>-0.31022804040993857</v>
      </c>
      <c r="U16" s="63">
        <f>[1]!BJM(D16:E19,M16:N19,0)</f>
        <v>-0.65135604588125984</v>
      </c>
      <c r="V16" s="63">
        <f>[1]!BJM(D16:E19,H16:I19,1)</f>
        <v>8.3114621959643245</v>
      </c>
      <c r="W16" s="63">
        <f>[1]!BJM(D16:E19,M16:N19,1)</f>
        <v>17.795619988084255</v>
      </c>
      <c r="X16" s="47">
        <f t="shared" si="0"/>
        <v>5.4295947330833573E-2</v>
      </c>
      <c r="Y16" s="47">
        <f t="shared" si="1"/>
        <v>4.6253404032791358E-2</v>
      </c>
      <c r="Z16" s="20">
        <f t="shared" si="2"/>
        <v>-0.51059999999999661</v>
      </c>
      <c r="AA16" s="20">
        <f t="shared" si="3"/>
        <v>-0.9228999999999985</v>
      </c>
    </row>
    <row r="17" spans="1:27">
      <c r="A17" s="64"/>
      <c r="B17" s="64"/>
      <c r="C17" s="46">
        <v>27</v>
      </c>
      <c r="D17" s="46">
        <v>2261.1568000000002</v>
      </c>
      <c r="E17" s="46">
        <v>36.203899999999997</v>
      </c>
      <c r="F17" s="46">
        <v>38.743499999999997</v>
      </c>
      <c r="G17" s="46">
        <v>40.402799999999999</v>
      </c>
      <c r="H17" s="26">
        <v>2262.0459999999998</v>
      </c>
      <c r="I17" s="26">
        <v>35.957700000000003</v>
      </c>
      <c r="J17" s="26">
        <v>38.699800000000003</v>
      </c>
      <c r="K17" s="26">
        <v>40.384799999999998</v>
      </c>
      <c r="L17" s="59">
        <v>11942.9</v>
      </c>
      <c r="M17" s="26">
        <v>2265.348</v>
      </c>
      <c r="N17" s="26">
        <v>35.648899999999998</v>
      </c>
      <c r="O17" s="26">
        <v>38.499499999999998</v>
      </c>
      <c r="P17" s="26">
        <v>40.143099999999997</v>
      </c>
      <c r="Q17" s="59">
        <v>3040.45</v>
      </c>
      <c r="R17" s="63"/>
      <c r="S17" s="63"/>
      <c r="T17" s="63"/>
      <c r="U17" s="63"/>
      <c r="V17" s="63"/>
      <c r="W17" s="63"/>
      <c r="X17" s="47">
        <f t="shared" si="0"/>
        <v>3.9325003909486449E-2</v>
      </c>
      <c r="Y17" s="47">
        <f t="shared" si="1"/>
        <v>0.18535645117577662</v>
      </c>
      <c r="Z17" s="20">
        <f t="shared" si="2"/>
        <v>-0.24619999999999465</v>
      </c>
      <c r="AA17" s="20">
        <f t="shared" si="3"/>
        <v>-0.55499999999999972</v>
      </c>
    </row>
    <row r="18" spans="1:27">
      <c r="A18" s="64"/>
      <c r="B18" s="64"/>
      <c r="C18" s="46">
        <v>32</v>
      </c>
      <c r="D18" s="46">
        <v>995.0376</v>
      </c>
      <c r="E18" s="46">
        <v>33.032699999999998</v>
      </c>
      <c r="F18" s="46">
        <v>36.808900000000001</v>
      </c>
      <c r="G18" s="46">
        <v>38.565199999999997</v>
      </c>
      <c r="H18" s="26">
        <v>995.35919999999999</v>
      </c>
      <c r="I18" s="26">
        <v>32.744999999999997</v>
      </c>
      <c r="J18" s="26">
        <v>36.6858</v>
      </c>
      <c r="K18" s="26">
        <v>38.408999999999999</v>
      </c>
      <c r="L18" s="59">
        <v>4353.55</v>
      </c>
      <c r="M18" s="26">
        <v>999.75919999999996</v>
      </c>
      <c r="N18" s="26">
        <v>32.496000000000002</v>
      </c>
      <c r="O18" s="26">
        <v>36.331600000000002</v>
      </c>
      <c r="P18" s="26">
        <v>38.0899</v>
      </c>
      <c r="Q18" s="59">
        <v>1806.73</v>
      </c>
      <c r="R18" s="63"/>
      <c r="S18" s="63"/>
      <c r="T18" s="63"/>
      <c r="U18" s="63"/>
      <c r="V18" s="63"/>
      <c r="W18" s="63"/>
      <c r="X18" s="47">
        <f t="shared" si="0"/>
        <v>3.2320386686893993E-2</v>
      </c>
      <c r="Y18" s="47">
        <f t="shared" si="1"/>
        <v>0.47451473190560506</v>
      </c>
      <c r="Z18" s="20">
        <f t="shared" si="2"/>
        <v>-0.28770000000000095</v>
      </c>
      <c r="AA18" s="20">
        <f t="shared" si="3"/>
        <v>-0.53669999999999618</v>
      </c>
    </row>
    <row r="19" spans="1:27">
      <c r="A19" s="64"/>
      <c r="B19" s="64"/>
      <c r="C19" s="46">
        <v>37</v>
      </c>
      <c r="D19" s="46">
        <v>456.14080000000001</v>
      </c>
      <c r="E19" s="46">
        <v>30.162199999999999</v>
      </c>
      <c r="F19" s="46">
        <v>35.554699999999997</v>
      </c>
      <c r="G19" s="46">
        <v>37.251399999999997</v>
      </c>
      <c r="H19" s="26">
        <v>456.09440000000001</v>
      </c>
      <c r="I19" s="26">
        <v>29.7956</v>
      </c>
      <c r="J19" s="26">
        <v>35.395800000000001</v>
      </c>
      <c r="K19" s="26">
        <v>37.070599999999999</v>
      </c>
      <c r="L19" s="59">
        <v>2924.24</v>
      </c>
      <c r="M19" s="26">
        <v>456.2944</v>
      </c>
      <c r="N19" s="26">
        <v>29.245799999999999</v>
      </c>
      <c r="O19" s="26">
        <v>34.755200000000002</v>
      </c>
      <c r="P19" s="26">
        <v>36.450800000000001</v>
      </c>
      <c r="Q19" s="59">
        <v>1252.5899999999999</v>
      </c>
      <c r="R19" s="63"/>
      <c r="S19" s="63"/>
      <c r="T19" s="63"/>
      <c r="U19" s="63"/>
      <c r="V19" s="63"/>
      <c r="W19" s="63"/>
      <c r="X19" s="47">
        <f t="shared" si="0"/>
        <v>1.0172297676508121E-2</v>
      </c>
      <c r="Y19" s="47">
        <f t="shared" si="1"/>
        <v>3.367381299808811E-2</v>
      </c>
      <c r="Z19" s="20">
        <f t="shared" si="2"/>
        <v>-0.36659999999999826</v>
      </c>
      <c r="AA19" s="20">
        <f t="shared" si="3"/>
        <v>-0.91639999999999944</v>
      </c>
    </row>
    <row r="20" spans="1:27" s="18" customFormat="1">
      <c r="A20" s="84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19">
        <f t="shared" ref="R20:AA20" si="4">AVERAGE(R4:R19)</f>
        <v>-0.72116384727945548</v>
      </c>
      <c r="S20" s="19">
        <f t="shared" si="4"/>
        <v>18.649919864682367</v>
      </c>
      <c r="T20" s="19">
        <f t="shared" si="4"/>
        <v>-0.56610129296298206</v>
      </c>
      <c r="U20" s="19">
        <f t="shared" si="4"/>
        <v>-1.2875530768829653</v>
      </c>
      <c r="V20" s="19">
        <f t="shared" si="4"/>
        <v>15.320416315375766</v>
      </c>
      <c r="W20" s="19">
        <f t="shared" si="4"/>
        <v>36.246650511707813</v>
      </c>
      <c r="X20" s="19">
        <f t="shared" si="4"/>
        <v>0.37910254146855304</v>
      </c>
      <c r="Y20" s="19">
        <f t="shared" si="4"/>
        <v>0.18985394970854474</v>
      </c>
      <c r="Z20" s="19">
        <f t="shared" si="4"/>
        <v>-0.56316249999999957</v>
      </c>
      <c r="AA20" s="19">
        <f t="shared" si="4"/>
        <v>-1.2619437499999999</v>
      </c>
    </row>
    <row r="21" spans="1:27">
      <c r="A21" s="64" t="s">
        <v>0</v>
      </c>
      <c r="B21" s="64" t="s">
        <v>8</v>
      </c>
      <c r="C21" s="46">
        <v>22</v>
      </c>
      <c r="D21" s="46">
        <v>3910.7280000000001</v>
      </c>
      <c r="E21" s="46">
        <v>40.150599999999997</v>
      </c>
      <c r="F21" s="46">
        <v>42.699300000000001</v>
      </c>
      <c r="G21" s="46">
        <v>43.239400000000003</v>
      </c>
      <c r="H21" s="26">
        <v>3910.402</v>
      </c>
      <c r="I21" s="26">
        <v>39.782899999999998</v>
      </c>
      <c r="J21" s="26">
        <v>42.173400000000001</v>
      </c>
      <c r="K21" s="26">
        <v>42.654800000000002</v>
      </c>
      <c r="L21" s="59">
        <v>5739.69</v>
      </c>
      <c r="M21" s="26">
        <v>3920.3620000000001</v>
      </c>
      <c r="N21" s="26">
        <v>39.437800000000003</v>
      </c>
      <c r="O21" s="26">
        <v>41.816299999999998</v>
      </c>
      <c r="P21" s="26">
        <v>42.417700000000004</v>
      </c>
      <c r="Q21" s="59">
        <v>1939.44</v>
      </c>
      <c r="R21" s="63">
        <f>[1]!BJM(H21:I24,M21:N24,0)</f>
        <v>-0.57589198885871618</v>
      </c>
      <c r="S21" s="63">
        <f>[1]!BJM(H21:I24,M21:N24,1)</f>
        <v>15.81707219842694</v>
      </c>
      <c r="T21" s="63">
        <f>[1]!BJM(D21:E24,H21:I24,0)</f>
        <v>-0.36683985531408758</v>
      </c>
      <c r="U21" s="63">
        <f>[1]!BJM(D21:E24,M21:N24,0)</f>
        <v>-0.94273377247362622</v>
      </c>
      <c r="V21" s="63">
        <f>[1]!BJM(D21:E24,H21:I24,1)</f>
        <v>9.936546841453552</v>
      </c>
      <c r="W21" s="63">
        <f>[1]!BJM(D21:E24,M21:N24,1)</f>
        <v>27.236751274566661</v>
      </c>
      <c r="X21" s="47">
        <f t="shared" ref="X21:X36" si="5">ABS(D21-H21)/D21*100</f>
        <v>8.3360438261117064E-3</v>
      </c>
      <c r="Y21" s="47">
        <f t="shared" ref="Y21:Y36" si="6">ABS(D21-M21)/D21*100</f>
        <v>0.24634799454219303</v>
      </c>
      <c r="Z21" s="20">
        <f t="shared" ref="Z21:Z36" si="7">(I21-E21)</f>
        <v>-0.36769999999999925</v>
      </c>
      <c r="AA21" s="20">
        <f t="shared" ref="AA21:AA36" si="8">(N21-E21)</f>
        <v>-0.71279999999999433</v>
      </c>
    </row>
    <row r="22" spans="1:27">
      <c r="A22" s="64"/>
      <c r="B22" s="64"/>
      <c r="C22" s="46">
        <v>27</v>
      </c>
      <c r="D22" s="46">
        <v>1802.9703999999999</v>
      </c>
      <c r="E22" s="46">
        <v>36.945099999999996</v>
      </c>
      <c r="F22" s="46">
        <v>40.110399999999998</v>
      </c>
      <c r="G22" s="46">
        <v>40.396799999999999</v>
      </c>
      <c r="H22" s="26">
        <v>1802.5129999999999</v>
      </c>
      <c r="I22" s="26">
        <v>36.5535</v>
      </c>
      <c r="J22" s="26">
        <v>39.675699999999999</v>
      </c>
      <c r="K22" s="26">
        <v>40.0075</v>
      </c>
      <c r="L22" s="59">
        <v>4752.08</v>
      </c>
      <c r="M22" s="26">
        <v>1802.961</v>
      </c>
      <c r="N22" s="26">
        <v>35.976999999999997</v>
      </c>
      <c r="O22" s="26">
        <v>39.426200000000001</v>
      </c>
      <c r="P22" s="26">
        <v>39.814799999999998</v>
      </c>
      <c r="Q22" s="59">
        <v>1289.49</v>
      </c>
      <c r="R22" s="63"/>
      <c r="S22" s="63"/>
      <c r="T22" s="63"/>
      <c r="U22" s="63"/>
      <c r="V22" s="63"/>
      <c r="W22" s="63"/>
      <c r="X22" s="47">
        <f t="shared" si="5"/>
        <v>2.5369246217242774E-2</v>
      </c>
      <c r="Y22" s="47">
        <f t="shared" si="6"/>
        <v>5.2136185929143057E-4</v>
      </c>
      <c r="Z22" s="20">
        <f t="shared" si="7"/>
        <v>-0.39159999999999684</v>
      </c>
      <c r="AA22" s="20">
        <f t="shared" si="8"/>
        <v>-0.96809999999999974</v>
      </c>
    </row>
    <row r="23" spans="1:27">
      <c r="A23" s="64"/>
      <c r="B23" s="64"/>
      <c r="C23" s="46">
        <v>32</v>
      </c>
      <c r="D23" s="46">
        <v>853.44479999999999</v>
      </c>
      <c r="E23" s="46">
        <v>34.055199999999999</v>
      </c>
      <c r="F23" s="46">
        <v>38.033900000000003</v>
      </c>
      <c r="G23" s="46">
        <v>38.152000000000001</v>
      </c>
      <c r="H23" s="26">
        <v>852.9</v>
      </c>
      <c r="I23" s="26">
        <v>33.703200000000002</v>
      </c>
      <c r="J23" s="26">
        <v>37.929600000000001</v>
      </c>
      <c r="K23" s="26">
        <v>38.075899999999997</v>
      </c>
      <c r="L23" s="59">
        <v>3628.12</v>
      </c>
      <c r="M23" s="26">
        <v>853.27200000000005</v>
      </c>
      <c r="N23" s="26">
        <v>33.043999999999997</v>
      </c>
      <c r="O23" s="26">
        <v>37.518300000000004</v>
      </c>
      <c r="P23" s="26">
        <v>37.548699999999997</v>
      </c>
      <c r="Q23" s="59">
        <v>1083.8599999999999</v>
      </c>
      <c r="R23" s="63"/>
      <c r="S23" s="63"/>
      <c r="T23" s="63"/>
      <c r="U23" s="63"/>
      <c r="V23" s="63"/>
      <c r="W23" s="63"/>
      <c r="X23" s="47">
        <f t="shared" si="5"/>
        <v>6.3835411499373981E-2</v>
      </c>
      <c r="Y23" s="47">
        <f t="shared" si="6"/>
        <v>2.0247355189221182E-2</v>
      </c>
      <c r="Z23" s="20">
        <f t="shared" si="7"/>
        <v>-0.35199999999999676</v>
      </c>
      <c r="AA23" s="20">
        <f t="shared" si="8"/>
        <v>-1.0112000000000023</v>
      </c>
    </row>
    <row r="24" spans="1:27">
      <c r="A24" s="64"/>
      <c r="B24" s="64"/>
      <c r="C24" s="46">
        <v>37</v>
      </c>
      <c r="D24" s="46">
        <v>434.9008</v>
      </c>
      <c r="E24" s="46">
        <v>31.589300000000001</v>
      </c>
      <c r="F24" s="46">
        <v>36.622199999999999</v>
      </c>
      <c r="G24" s="46">
        <v>36.566000000000003</v>
      </c>
      <c r="H24" s="26">
        <v>434.08879999999999</v>
      </c>
      <c r="I24" s="26">
        <v>31.2499</v>
      </c>
      <c r="J24" s="26">
        <v>36.533900000000003</v>
      </c>
      <c r="K24" s="26">
        <v>36.479500000000002</v>
      </c>
      <c r="L24" s="59">
        <v>2342.35</v>
      </c>
      <c r="M24" s="26">
        <v>434.14800000000002</v>
      </c>
      <c r="N24" s="26">
        <v>30.6877</v>
      </c>
      <c r="O24" s="26">
        <v>36.032400000000003</v>
      </c>
      <c r="P24" s="26">
        <v>35.799999999999997</v>
      </c>
      <c r="Q24" s="59">
        <v>914.22799999999995</v>
      </c>
      <c r="R24" s="63"/>
      <c r="S24" s="63"/>
      <c r="T24" s="63"/>
      <c r="U24" s="63"/>
      <c r="V24" s="63"/>
      <c r="W24" s="63"/>
      <c r="X24" s="47">
        <f t="shared" si="5"/>
        <v>0.1867092449588531</v>
      </c>
      <c r="Y24" s="47">
        <f t="shared" si="6"/>
        <v>0.1730969453263777</v>
      </c>
      <c r="Z24" s="20">
        <f t="shared" si="7"/>
        <v>-0.33940000000000126</v>
      </c>
      <c r="AA24" s="20">
        <f t="shared" si="8"/>
        <v>-0.90160000000000196</v>
      </c>
    </row>
    <row r="25" spans="1:27">
      <c r="A25" s="64"/>
      <c r="B25" s="79" t="s">
        <v>9</v>
      </c>
      <c r="C25" s="46">
        <v>22</v>
      </c>
      <c r="D25" s="46">
        <v>4586.8824000000004</v>
      </c>
      <c r="E25" s="46">
        <v>39.997</v>
      </c>
      <c r="F25" s="46">
        <v>43.001399999999997</v>
      </c>
      <c r="G25" s="46">
        <v>44.367800000000003</v>
      </c>
      <c r="H25" s="26">
        <v>4586.558</v>
      </c>
      <c r="I25" s="26">
        <v>39.669499999999999</v>
      </c>
      <c r="J25" s="26">
        <v>42.624499999999998</v>
      </c>
      <c r="K25" s="26">
        <v>43.900100000000002</v>
      </c>
      <c r="L25" s="59">
        <v>11236.7</v>
      </c>
      <c r="M25" s="26">
        <v>4586.0510000000004</v>
      </c>
      <c r="N25" s="26">
        <v>39.452300000000001</v>
      </c>
      <c r="O25" s="26">
        <v>42.401699999999998</v>
      </c>
      <c r="P25" s="26">
        <v>43.657800000000002</v>
      </c>
      <c r="Q25" s="59">
        <v>2402.7199999999998</v>
      </c>
      <c r="R25" s="63">
        <f>[1]!BJM(H25:I28,M25:N28,0)</f>
        <v>-0.93237111468178824</v>
      </c>
      <c r="S25" s="63">
        <f>[1]!BJM(H25:I28,M25:N28,1)</f>
        <v>24.195478417736084</v>
      </c>
      <c r="T25" s="63">
        <f>[1]!BJM(D25:E28,H25:I28,0)</f>
        <v>-0.49279644911837928</v>
      </c>
      <c r="U25" s="63">
        <f>[1]!BJM(D25:E28,M25:N28,0)</f>
        <v>-1.4250872054293182</v>
      </c>
      <c r="V25" s="63">
        <f>[1]!BJM(D25:E28,H25:I28,1)</f>
        <v>13.632561813982601</v>
      </c>
      <c r="W25" s="63">
        <f>[1]!BJM(D25:E28,M25:N28,1)</f>
        <v>40.015222278801701</v>
      </c>
      <c r="X25" s="47">
        <f t="shared" si="5"/>
        <v>7.0723417718410097E-3</v>
      </c>
      <c r="Y25" s="47">
        <f t="shared" si="6"/>
        <v>1.8125600952839566E-2</v>
      </c>
      <c r="Z25" s="20">
        <f t="shared" si="7"/>
        <v>-0.32750000000000057</v>
      </c>
      <c r="AA25" s="20">
        <f t="shared" si="8"/>
        <v>-0.54469999999999885</v>
      </c>
    </row>
    <row r="26" spans="1:27">
      <c r="A26" s="64"/>
      <c r="B26" s="64"/>
      <c r="C26" s="46">
        <v>27</v>
      </c>
      <c r="D26" s="46">
        <v>1974.8936000000001</v>
      </c>
      <c r="E26" s="46">
        <v>37.130699999999997</v>
      </c>
      <c r="F26" s="46">
        <v>40.884599999999999</v>
      </c>
      <c r="G26" s="46">
        <v>41.959099999999999</v>
      </c>
      <c r="H26" s="26">
        <v>1974.1579999999999</v>
      </c>
      <c r="I26" s="26">
        <v>36.657899999999998</v>
      </c>
      <c r="J26" s="26">
        <v>40.685899999999997</v>
      </c>
      <c r="K26" s="26">
        <v>41.683999999999997</v>
      </c>
      <c r="L26" s="59">
        <v>6763.55</v>
      </c>
      <c r="M26" s="26">
        <v>1974.23</v>
      </c>
      <c r="N26" s="26">
        <v>35.908799999999999</v>
      </c>
      <c r="O26" s="26">
        <v>40.170400000000001</v>
      </c>
      <c r="P26" s="26">
        <v>41.171599999999998</v>
      </c>
      <c r="Q26" s="59">
        <v>1561.45</v>
      </c>
      <c r="R26" s="63"/>
      <c r="S26" s="63"/>
      <c r="T26" s="63"/>
      <c r="U26" s="63"/>
      <c r="V26" s="63"/>
      <c r="W26" s="63"/>
      <c r="X26" s="47">
        <f t="shared" si="5"/>
        <v>3.7247576274499247E-2</v>
      </c>
      <c r="Y26" s="47">
        <f t="shared" si="6"/>
        <v>3.3601810244363928E-2</v>
      </c>
      <c r="Z26" s="20">
        <f t="shared" si="7"/>
        <v>-0.47279999999999944</v>
      </c>
      <c r="AA26" s="20">
        <f t="shared" si="8"/>
        <v>-1.221899999999998</v>
      </c>
    </row>
    <row r="27" spans="1:27">
      <c r="A27" s="64"/>
      <c r="B27" s="64"/>
      <c r="C27" s="46">
        <v>32</v>
      </c>
      <c r="D27" s="46">
        <v>934.61760000000004</v>
      </c>
      <c r="E27" s="46">
        <v>34.185099999999998</v>
      </c>
      <c r="F27" s="46">
        <v>39.113599999999998</v>
      </c>
      <c r="G27" s="46">
        <v>40.001800000000003</v>
      </c>
      <c r="H27" s="26">
        <v>933.97199999999998</v>
      </c>
      <c r="I27" s="26">
        <v>33.616100000000003</v>
      </c>
      <c r="J27" s="26">
        <v>39.092700000000001</v>
      </c>
      <c r="K27" s="26">
        <v>39.964100000000002</v>
      </c>
      <c r="L27" s="59">
        <v>4457.03</v>
      </c>
      <c r="M27" s="26">
        <v>934.23360000000002</v>
      </c>
      <c r="N27" s="26">
        <v>32.286099999999998</v>
      </c>
      <c r="O27" s="26">
        <v>38.162399999999998</v>
      </c>
      <c r="P27" s="26">
        <v>39.0792</v>
      </c>
      <c r="Q27" s="59">
        <v>1321.02</v>
      </c>
      <c r="R27" s="63"/>
      <c r="S27" s="63"/>
      <c r="T27" s="63"/>
      <c r="U27" s="63"/>
      <c r="V27" s="63"/>
      <c r="W27" s="63"/>
      <c r="X27" s="47">
        <f t="shared" si="5"/>
        <v>6.9076379473279617E-2</v>
      </c>
      <c r="Y27" s="47">
        <f t="shared" si="6"/>
        <v>4.1086322363286819E-2</v>
      </c>
      <c r="Z27" s="20">
        <f t="shared" si="7"/>
        <v>-0.56899999999999551</v>
      </c>
      <c r="AA27" s="20">
        <f t="shared" si="8"/>
        <v>-1.8990000000000009</v>
      </c>
    </row>
    <row r="28" spans="1:27">
      <c r="A28" s="64"/>
      <c r="B28" s="64"/>
      <c r="C28" s="46">
        <v>37</v>
      </c>
      <c r="D28" s="46">
        <v>469.26400000000001</v>
      </c>
      <c r="E28" s="46">
        <v>31.3186</v>
      </c>
      <c r="F28" s="46">
        <v>37.828000000000003</v>
      </c>
      <c r="G28" s="46">
        <v>38.598799999999997</v>
      </c>
      <c r="H28" s="26">
        <v>468.92079999999999</v>
      </c>
      <c r="I28" s="26">
        <v>30.7546</v>
      </c>
      <c r="J28" s="26">
        <v>37.7273</v>
      </c>
      <c r="K28" s="26">
        <v>38.524000000000001</v>
      </c>
      <c r="L28" s="59">
        <v>2680.45</v>
      </c>
      <c r="M28" s="26">
        <v>469.03039999999999</v>
      </c>
      <c r="N28" s="26">
        <v>29.418700000000001</v>
      </c>
      <c r="O28" s="26">
        <v>36.676600000000001</v>
      </c>
      <c r="P28" s="26">
        <v>37.410600000000002</v>
      </c>
      <c r="Q28" s="59">
        <v>1254.94</v>
      </c>
      <c r="R28" s="63"/>
      <c r="S28" s="63"/>
      <c r="T28" s="63"/>
      <c r="U28" s="63"/>
      <c r="V28" s="63"/>
      <c r="W28" s="63"/>
      <c r="X28" s="47">
        <f t="shared" si="5"/>
        <v>7.313580415289142E-2</v>
      </c>
      <c r="Y28" s="47">
        <f t="shared" si="6"/>
        <v>4.9780081148356574E-2</v>
      </c>
      <c r="Z28" s="20">
        <f t="shared" si="7"/>
        <v>-0.56400000000000006</v>
      </c>
      <c r="AA28" s="20">
        <f t="shared" si="8"/>
        <v>-1.8998999999999988</v>
      </c>
    </row>
    <row r="29" spans="1:27">
      <c r="A29" s="66"/>
      <c r="B29" s="66" t="s">
        <v>10</v>
      </c>
      <c r="C29" s="46">
        <v>22</v>
      </c>
      <c r="D29" s="26">
        <v>9280.7080000000005</v>
      </c>
      <c r="E29" s="26">
        <v>38.219799999999999</v>
      </c>
      <c r="F29" s="26">
        <v>40.943399999999997</v>
      </c>
      <c r="G29" s="26">
        <v>41.884599999999999</v>
      </c>
      <c r="H29" s="26">
        <v>9280.8670000000002</v>
      </c>
      <c r="I29" s="26">
        <v>36.7241</v>
      </c>
      <c r="J29" s="26">
        <v>40.656399999999998</v>
      </c>
      <c r="K29" s="26">
        <v>41.708300000000001</v>
      </c>
      <c r="L29" s="59">
        <v>132277</v>
      </c>
      <c r="M29" s="26">
        <v>9280.7690000000002</v>
      </c>
      <c r="N29" s="26">
        <v>36.658999999999999</v>
      </c>
      <c r="O29" s="26">
        <v>39.184899999999999</v>
      </c>
      <c r="P29" s="26">
        <v>40.241700000000002</v>
      </c>
      <c r="Q29" s="59">
        <v>10781.8</v>
      </c>
      <c r="R29" s="63">
        <f>[1]!BJM(H29:I32,M29:N32,0)</f>
        <v>-0.69999639622959731</v>
      </c>
      <c r="S29" s="63">
        <f>[1]!BJM(H29:I32,M29:N32,1)</f>
        <v>18.666049759015067</v>
      </c>
      <c r="T29" s="63">
        <f>[1]!BJM(D29:E32,H29:I32,0)</f>
        <v>-0.94864776076167745</v>
      </c>
      <c r="U29" s="63">
        <f>[1]!BJM(D29:E32,M29:N32,0)</f>
        <v>-1.64925292757257</v>
      </c>
      <c r="V29" s="63">
        <f>[1]!BJM(D29:E32,H29:I32,1)</f>
        <v>27.911645246585536</v>
      </c>
      <c r="W29" s="63">
        <f>[1]!BJM(D29:E32,M29:N32,1)</f>
        <v>50.154745043780437</v>
      </c>
      <c r="X29" s="47">
        <f t="shared" si="5"/>
        <v>1.7132313612242811E-3</v>
      </c>
      <c r="Y29" s="47">
        <f t="shared" si="6"/>
        <v>6.5727744046784368E-4</v>
      </c>
      <c r="Z29" s="20">
        <f t="shared" si="7"/>
        <v>-1.4956999999999994</v>
      </c>
      <c r="AA29" s="20">
        <f t="shared" si="8"/>
        <v>-1.5608000000000004</v>
      </c>
    </row>
    <row r="30" spans="1:27">
      <c r="A30" s="66"/>
      <c r="B30" s="66"/>
      <c r="C30" s="46">
        <v>27</v>
      </c>
      <c r="D30" s="26">
        <v>3690.34</v>
      </c>
      <c r="E30" s="26">
        <v>34.355400000000003</v>
      </c>
      <c r="F30" s="26">
        <v>38.263800000000003</v>
      </c>
      <c r="G30" s="26">
        <v>39.100099999999998</v>
      </c>
      <c r="H30" s="26">
        <v>3690.4140000000002</v>
      </c>
      <c r="I30" s="26">
        <v>33.355499999999999</v>
      </c>
      <c r="J30" s="26">
        <v>37.311399999999999</v>
      </c>
      <c r="K30" s="26">
        <v>38.133499999999998</v>
      </c>
      <c r="L30" s="59">
        <v>11379.7</v>
      </c>
      <c r="M30" s="26">
        <v>3722.261</v>
      </c>
      <c r="N30" s="26">
        <v>32.949800000000003</v>
      </c>
      <c r="O30" s="26">
        <v>37.1753</v>
      </c>
      <c r="P30" s="26">
        <v>37.910800000000002</v>
      </c>
      <c r="Q30" s="59">
        <v>2858.27</v>
      </c>
      <c r="R30" s="63"/>
      <c r="S30" s="63"/>
      <c r="T30" s="63"/>
      <c r="U30" s="63"/>
      <c r="V30" s="63"/>
      <c r="W30" s="63"/>
      <c r="X30" s="47">
        <f t="shared" si="5"/>
        <v>2.0052352899751547E-3</v>
      </c>
      <c r="Y30" s="47">
        <f t="shared" si="6"/>
        <v>0.86498804988157785</v>
      </c>
      <c r="Z30" s="20">
        <f t="shared" si="7"/>
        <v>-0.99990000000000379</v>
      </c>
      <c r="AA30" s="20">
        <f t="shared" si="8"/>
        <v>-1.4055999999999997</v>
      </c>
    </row>
    <row r="31" spans="1:27">
      <c r="A31" s="66"/>
      <c r="B31" s="66"/>
      <c r="C31" s="46">
        <v>32</v>
      </c>
      <c r="D31" s="26">
        <v>1559.0752</v>
      </c>
      <c r="E31" s="26">
        <v>30.9922</v>
      </c>
      <c r="F31" s="26">
        <v>36.3048</v>
      </c>
      <c r="G31" s="26">
        <v>37.076999999999998</v>
      </c>
      <c r="H31" s="26">
        <v>1584.183</v>
      </c>
      <c r="I31" s="26">
        <v>30.2102</v>
      </c>
      <c r="J31" s="26">
        <v>36.351399999999998</v>
      </c>
      <c r="K31" s="26">
        <v>37.1402</v>
      </c>
      <c r="L31" s="59">
        <v>25566.7</v>
      </c>
      <c r="M31" s="26">
        <v>1572.85</v>
      </c>
      <c r="N31" s="26">
        <v>29.148700000000002</v>
      </c>
      <c r="O31" s="26">
        <v>35.598799999999997</v>
      </c>
      <c r="P31" s="26">
        <v>36.171599999999998</v>
      </c>
      <c r="Q31" s="59">
        <v>2030.94</v>
      </c>
      <c r="R31" s="63"/>
      <c r="S31" s="63"/>
      <c r="T31" s="63"/>
      <c r="U31" s="63"/>
      <c r="V31" s="63"/>
      <c r="W31" s="63"/>
      <c r="X31" s="47">
        <f t="shared" si="5"/>
        <v>1.6104290543522211</v>
      </c>
      <c r="Y31" s="47">
        <f t="shared" si="6"/>
        <v>0.88352377101501667</v>
      </c>
      <c r="Z31" s="20">
        <f t="shared" si="7"/>
        <v>-0.78200000000000003</v>
      </c>
      <c r="AA31" s="20">
        <f t="shared" si="8"/>
        <v>-1.8434999999999988</v>
      </c>
    </row>
    <row r="32" spans="1:27">
      <c r="A32" s="66"/>
      <c r="B32" s="66"/>
      <c r="C32" s="46">
        <v>37</v>
      </c>
      <c r="D32" s="26">
        <v>656.58479999999997</v>
      </c>
      <c r="E32" s="26">
        <v>27.8001</v>
      </c>
      <c r="F32" s="26">
        <v>34.935600000000001</v>
      </c>
      <c r="G32" s="26">
        <v>35.652799999999999</v>
      </c>
      <c r="H32" s="26">
        <v>668.44560000000001</v>
      </c>
      <c r="I32" s="26">
        <v>27.343800000000002</v>
      </c>
      <c r="J32" s="26">
        <v>34.755899999999997</v>
      </c>
      <c r="K32" s="26">
        <v>35.535299999999999</v>
      </c>
      <c r="L32" s="59">
        <v>12942.4</v>
      </c>
      <c r="M32" s="26">
        <v>656.34320000000002</v>
      </c>
      <c r="N32" s="26">
        <v>26.068899999999999</v>
      </c>
      <c r="O32" s="26">
        <v>34.196800000000003</v>
      </c>
      <c r="P32" s="26">
        <v>34.664900000000003</v>
      </c>
      <c r="Q32" s="59">
        <v>2675.75</v>
      </c>
      <c r="R32" s="63"/>
      <c r="S32" s="63"/>
      <c r="T32" s="63"/>
      <c r="U32" s="63"/>
      <c r="V32" s="63"/>
      <c r="W32" s="63"/>
      <c r="X32" s="47">
        <f t="shared" si="5"/>
        <v>1.8064384067374146</v>
      </c>
      <c r="Y32" s="47">
        <f t="shared" si="6"/>
        <v>3.6796465589813913E-2</v>
      </c>
      <c r="Z32" s="20">
        <f t="shared" si="7"/>
        <v>-0.45629999999999882</v>
      </c>
      <c r="AA32" s="20">
        <f t="shared" si="8"/>
        <v>-1.7312000000000012</v>
      </c>
    </row>
    <row r="33" spans="1:27">
      <c r="A33" s="66"/>
      <c r="B33" s="66" t="s">
        <v>11</v>
      </c>
      <c r="C33" s="46">
        <v>22</v>
      </c>
      <c r="D33" s="26">
        <v>6057.2488000000003</v>
      </c>
      <c r="E33" s="26">
        <v>39.832500000000003</v>
      </c>
      <c r="F33" s="26">
        <v>41.302199999999999</v>
      </c>
      <c r="G33" s="26">
        <v>42.7012</v>
      </c>
      <c r="H33" s="26">
        <v>6054.482</v>
      </c>
      <c r="I33" s="26">
        <v>39.208500000000001</v>
      </c>
      <c r="J33" s="26">
        <v>41.3553</v>
      </c>
      <c r="K33" s="26">
        <v>42.761000000000003</v>
      </c>
      <c r="L33" s="59">
        <v>28837.3</v>
      </c>
      <c r="M33" s="26">
        <v>6055.3069999999998</v>
      </c>
      <c r="N33" s="26">
        <v>38.789000000000001</v>
      </c>
      <c r="O33" s="26">
        <v>41.045900000000003</v>
      </c>
      <c r="P33" s="26">
        <v>42.534300000000002</v>
      </c>
      <c r="Q33" s="59">
        <v>9529.31</v>
      </c>
      <c r="R33" s="63">
        <f>[1]!BJM(H33:I36,M33:N36,0)</f>
        <v>-0.33132161013232914</v>
      </c>
      <c r="S33" s="63">
        <f>[1]!BJM(H33:I36,M33:N36,1)</f>
        <v>9.1467176081725388</v>
      </c>
      <c r="T33" s="63">
        <f>[1]!BJM(D33:E36,H33:I36,0)</f>
        <v>-0.27999619866970032</v>
      </c>
      <c r="U33" s="63">
        <f>[1]!BJM(D33:E36,M33:N36,0)</f>
        <v>-0.61131466760549713</v>
      </c>
      <c r="V33" s="63">
        <f>[1]!BJM(D33:E36,H33:I36,1)</f>
        <v>7.5095521433274248</v>
      </c>
      <c r="W33" s="63">
        <f>[1]!BJM(D33:E36,M33:N36,1)</f>
        <v>16.830629504269545</v>
      </c>
      <c r="X33" s="47">
        <f t="shared" si="5"/>
        <v>4.5677502961415921E-2</v>
      </c>
      <c r="Y33" s="47">
        <f t="shared" si="6"/>
        <v>3.2057458164843948E-2</v>
      </c>
      <c r="Z33" s="20">
        <f t="shared" si="7"/>
        <v>-0.62400000000000233</v>
      </c>
      <c r="AA33" s="20">
        <f t="shared" si="8"/>
        <v>-1.0435000000000016</v>
      </c>
    </row>
    <row r="34" spans="1:27">
      <c r="A34" s="66"/>
      <c r="B34" s="66"/>
      <c r="C34" s="46">
        <v>27</v>
      </c>
      <c r="D34" s="26">
        <v>2359.1264000000001</v>
      </c>
      <c r="E34" s="26">
        <v>36.069499999999998</v>
      </c>
      <c r="F34" s="26">
        <v>38.671900000000001</v>
      </c>
      <c r="G34" s="26">
        <v>40.347799999999999</v>
      </c>
      <c r="H34" s="26">
        <v>2360.0160000000001</v>
      </c>
      <c r="I34" s="26">
        <v>35.875799999999998</v>
      </c>
      <c r="J34" s="26">
        <v>38.681699999999999</v>
      </c>
      <c r="K34" s="26">
        <v>40.345399999999998</v>
      </c>
      <c r="L34" s="59">
        <v>16320.5</v>
      </c>
      <c r="M34" s="26">
        <v>2360.7420000000002</v>
      </c>
      <c r="N34" s="26">
        <v>35.564399999999999</v>
      </c>
      <c r="O34" s="26">
        <v>38.458199999999998</v>
      </c>
      <c r="P34" s="26">
        <v>40.087499999999999</v>
      </c>
      <c r="Q34" s="59">
        <v>3177.35</v>
      </c>
      <c r="R34" s="63"/>
      <c r="S34" s="63"/>
      <c r="T34" s="63"/>
      <c r="U34" s="63"/>
      <c r="V34" s="63"/>
      <c r="W34" s="63"/>
      <c r="X34" s="47">
        <f t="shared" si="5"/>
        <v>3.7708873928924413E-2</v>
      </c>
      <c r="Y34" s="47">
        <f t="shared" si="6"/>
        <v>6.8482977427580222E-2</v>
      </c>
      <c r="Z34" s="20">
        <f t="shared" si="7"/>
        <v>-0.19369999999999976</v>
      </c>
      <c r="AA34" s="20">
        <f t="shared" si="8"/>
        <v>-0.50509999999999877</v>
      </c>
    </row>
    <row r="35" spans="1:27">
      <c r="A35" s="66"/>
      <c r="B35" s="66"/>
      <c r="C35" s="46">
        <v>32</v>
      </c>
      <c r="D35" s="26">
        <v>1018.5648</v>
      </c>
      <c r="E35" s="26">
        <v>32.923200000000001</v>
      </c>
      <c r="F35" s="26">
        <v>36.7669</v>
      </c>
      <c r="G35" s="26">
        <v>38.511499999999998</v>
      </c>
      <c r="H35" s="26">
        <v>1018.439</v>
      </c>
      <c r="I35" s="26">
        <v>32.693100000000001</v>
      </c>
      <c r="J35" s="26">
        <v>36.636499999999998</v>
      </c>
      <c r="K35" s="26">
        <v>38.323</v>
      </c>
      <c r="L35" s="59">
        <v>4398.6099999999997</v>
      </c>
      <c r="M35" s="26">
        <v>1023.162</v>
      </c>
      <c r="N35" s="26">
        <v>32.463799999999999</v>
      </c>
      <c r="O35" s="26">
        <v>36.334299999999999</v>
      </c>
      <c r="P35" s="26">
        <v>38.083300000000001</v>
      </c>
      <c r="Q35" s="59">
        <v>1742.78</v>
      </c>
      <c r="R35" s="63"/>
      <c r="S35" s="63"/>
      <c r="T35" s="63"/>
      <c r="U35" s="63"/>
      <c r="V35" s="63"/>
      <c r="W35" s="63"/>
      <c r="X35" s="47">
        <f t="shared" si="5"/>
        <v>1.2350711510944279E-2</v>
      </c>
      <c r="Y35" s="47">
        <f t="shared" si="6"/>
        <v>0.45134094561289018</v>
      </c>
      <c r="Z35" s="20">
        <f t="shared" si="7"/>
        <v>-0.23010000000000019</v>
      </c>
      <c r="AA35" s="20">
        <f t="shared" si="8"/>
        <v>-0.45940000000000225</v>
      </c>
    </row>
    <row r="36" spans="1:27">
      <c r="A36" s="66"/>
      <c r="B36" s="66"/>
      <c r="C36" s="46">
        <v>37</v>
      </c>
      <c r="D36" s="26">
        <v>462.49279999999999</v>
      </c>
      <c r="E36" s="26">
        <v>30.097799999999999</v>
      </c>
      <c r="F36" s="26">
        <v>35.5227</v>
      </c>
      <c r="G36" s="26">
        <v>37.220399999999998</v>
      </c>
      <c r="H36" s="26">
        <v>461.9624</v>
      </c>
      <c r="I36" s="26">
        <v>29.758900000000001</v>
      </c>
      <c r="J36" s="26">
        <v>35.316699999999997</v>
      </c>
      <c r="K36" s="26">
        <v>36.991100000000003</v>
      </c>
      <c r="L36" s="59">
        <v>2912.17</v>
      </c>
      <c r="M36" s="26">
        <v>462.32960000000003</v>
      </c>
      <c r="N36" s="26">
        <v>29.241099999999999</v>
      </c>
      <c r="O36" s="26">
        <v>34.747700000000002</v>
      </c>
      <c r="P36" s="26">
        <v>36.4392</v>
      </c>
      <c r="Q36" s="59">
        <v>1260.6600000000001</v>
      </c>
      <c r="R36" s="63"/>
      <c r="S36" s="63"/>
      <c r="T36" s="63"/>
      <c r="U36" s="63"/>
      <c r="V36" s="63"/>
      <c r="W36" s="63"/>
      <c r="X36" s="47">
        <f t="shared" si="5"/>
        <v>0.11468286641434981</v>
      </c>
      <c r="Y36" s="47">
        <f t="shared" si="6"/>
        <v>3.5287035819792374E-2</v>
      </c>
      <c r="Z36" s="20">
        <f t="shared" si="7"/>
        <v>-0.33889999999999887</v>
      </c>
      <c r="AA36" s="20">
        <f t="shared" si="8"/>
        <v>-0.85670000000000002</v>
      </c>
    </row>
    <row r="37" spans="1:27" s="18" customFormat="1">
      <c r="A37" s="84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19">
        <f t="shared" ref="R37:AA37" si="9">AVERAGE(R21:R36)</f>
        <v>-0.6348952774756077</v>
      </c>
      <c r="S37" s="19">
        <f t="shared" si="9"/>
        <v>16.956329495837657</v>
      </c>
      <c r="T37" s="19">
        <f t="shared" si="9"/>
        <v>-0.52207006596596117</v>
      </c>
      <c r="U37" s="19">
        <f t="shared" si="9"/>
        <v>-1.157097143270253</v>
      </c>
      <c r="V37" s="19">
        <f t="shared" si="9"/>
        <v>14.747576511337279</v>
      </c>
      <c r="W37" s="19">
        <f t="shared" si="9"/>
        <v>33.559337025354587</v>
      </c>
      <c r="X37" s="19">
        <f t="shared" si="9"/>
        <v>0.25636174567066017</v>
      </c>
      <c r="Y37" s="19">
        <f t="shared" si="9"/>
        <v>0.18474634078611957</v>
      </c>
      <c r="Z37" s="19">
        <f t="shared" si="9"/>
        <v>-0.53153749999999955</v>
      </c>
      <c r="AA37" s="19">
        <f t="shared" si="9"/>
        <v>-1.1603124999999999</v>
      </c>
    </row>
    <row r="38" spans="1:27">
      <c r="A38" s="75" t="s">
        <v>2</v>
      </c>
      <c r="B38" s="66" t="s">
        <v>8</v>
      </c>
      <c r="C38" s="46">
        <v>22</v>
      </c>
      <c r="D38" s="26">
        <v>3614.6727999999998</v>
      </c>
      <c r="E38" s="26">
        <v>40.489100000000001</v>
      </c>
      <c r="F38" s="26">
        <v>43.073700000000002</v>
      </c>
      <c r="G38" s="26">
        <v>43.640799999999999</v>
      </c>
      <c r="H38" s="26">
        <v>3593.3359999999998</v>
      </c>
      <c r="I38" s="26">
        <v>39.457000000000001</v>
      </c>
      <c r="J38" s="26">
        <v>42.179099999999998</v>
      </c>
      <c r="K38" s="26">
        <v>42.527000000000001</v>
      </c>
      <c r="L38" s="60"/>
      <c r="M38" s="26">
        <v>3610.4569999999999</v>
      </c>
      <c r="N38" s="26">
        <v>40.142499999999998</v>
      </c>
      <c r="O38" s="26">
        <v>42.633899999999997</v>
      </c>
      <c r="P38" s="26">
        <v>43.162799999999997</v>
      </c>
      <c r="Q38" s="60"/>
      <c r="R38" s="63">
        <f>[1]!BJM(H38:I41,M38:N41,0)</f>
        <v>0.91677723553577195</v>
      </c>
      <c r="S38" s="63">
        <f>[1]!BJM(H38:I41,M38:N41,1)</f>
        <v>-18.360478440530837</v>
      </c>
      <c r="T38" s="63">
        <f>[1]!BJM(D38:E41,H38:I41,0)</f>
        <v>-1.2782887765475126</v>
      </c>
      <c r="U38" s="63">
        <f>[1]!BJM(D38:E41,M38:N41,0)</f>
        <v>-0.36236603007839052</v>
      </c>
      <c r="V38" s="63">
        <f>[1]!BJM(D38:E41,H38:I41,1)</f>
        <v>33.271411171772613</v>
      </c>
      <c r="W38" s="63">
        <f>[1]!BJM(D38:E41,M38:N41,1)</f>
        <v>9.1996419250116812</v>
      </c>
      <c r="X38" s="47">
        <f t="shared" ref="X38:X53" si="10">ABS(D38-H38)/D38*100</f>
        <v>0.59028302644709751</v>
      </c>
      <c r="Y38" s="47">
        <f t="shared" ref="Y38:Y53" si="11">ABS(D38-M38)/D38*100</f>
        <v>0.11663019679125437</v>
      </c>
      <c r="Z38" s="20">
        <f t="shared" ref="Z38:Z53" si="12">(I38-E38)</f>
        <v>-1.0320999999999998</v>
      </c>
      <c r="AA38" s="20">
        <f t="shared" ref="AA38:AA53" si="13">(N38-E38)</f>
        <v>-0.34660000000000224</v>
      </c>
    </row>
    <row r="39" spans="1:27">
      <c r="A39" s="64"/>
      <c r="B39" s="66"/>
      <c r="C39" s="46">
        <v>27</v>
      </c>
      <c r="D39" s="26">
        <v>1754.9864</v>
      </c>
      <c r="E39" s="26">
        <v>37.390900000000002</v>
      </c>
      <c r="F39" s="26">
        <v>40.725200000000001</v>
      </c>
      <c r="G39" s="26">
        <v>40.895499999999998</v>
      </c>
      <c r="H39" s="26">
        <v>1743.8352</v>
      </c>
      <c r="I39" s="26">
        <v>36.2149</v>
      </c>
      <c r="J39" s="26">
        <v>39.4756</v>
      </c>
      <c r="K39" s="26">
        <v>39.566400000000002</v>
      </c>
      <c r="L39" s="60"/>
      <c r="M39" s="26">
        <v>1751.8630000000001</v>
      </c>
      <c r="N39" s="26">
        <v>36.991799999999998</v>
      </c>
      <c r="O39" s="26">
        <v>40.212800000000001</v>
      </c>
      <c r="P39" s="26">
        <v>40.388199999999998</v>
      </c>
      <c r="Q39" s="60"/>
      <c r="R39" s="63"/>
      <c r="S39" s="63"/>
      <c r="T39" s="63"/>
      <c r="U39" s="63"/>
      <c r="V39" s="63"/>
      <c r="W39" s="63"/>
      <c r="X39" s="47">
        <f t="shared" si="10"/>
        <v>0.63540093530069619</v>
      </c>
      <c r="Y39" s="47">
        <f t="shared" si="11"/>
        <v>0.17797288913463644</v>
      </c>
      <c r="Z39" s="20">
        <f t="shared" si="12"/>
        <v>-1.1760000000000019</v>
      </c>
      <c r="AA39" s="20">
        <f t="shared" si="13"/>
        <v>-0.39910000000000423</v>
      </c>
    </row>
    <row r="40" spans="1:27">
      <c r="A40" s="64"/>
      <c r="B40" s="66"/>
      <c r="C40" s="46">
        <v>32</v>
      </c>
      <c r="D40" s="26">
        <v>865.10159999999996</v>
      </c>
      <c r="E40" s="26">
        <v>34.456699999999998</v>
      </c>
      <c r="F40" s="26">
        <v>38.648800000000001</v>
      </c>
      <c r="G40" s="26">
        <v>38.588999999999999</v>
      </c>
      <c r="H40" s="26">
        <v>860.19920000000002</v>
      </c>
      <c r="I40" s="26">
        <v>33.114199999999997</v>
      </c>
      <c r="J40" s="26">
        <v>37.332999999999998</v>
      </c>
      <c r="K40" s="26">
        <v>37.296700000000001</v>
      </c>
      <c r="L40" s="60"/>
      <c r="M40" s="26">
        <v>863.72239999999999</v>
      </c>
      <c r="N40" s="26">
        <v>34.096299999999999</v>
      </c>
      <c r="O40" s="26">
        <v>38.170200000000001</v>
      </c>
      <c r="P40" s="26">
        <v>38.148499999999999</v>
      </c>
      <c r="Q40" s="60"/>
      <c r="R40" s="63"/>
      <c r="S40" s="63"/>
      <c r="T40" s="63"/>
      <c r="U40" s="63"/>
      <c r="V40" s="63"/>
      <c r="W40" s="63"/>
      <c r="X40" s="47">
        <f t="shared" si="10"/>
        <v>0.56668488418007124</v>
      </c>
      <c r="Y40" s="47">
        <f t="shared" si="11"/>
        <v>0.15942636101932639</v>
      </c>
      <c r="Z40" s="20">
        <f t="shared" si="12"/>
        <v>-1.3425000000000011</v>
      </c>
      <c r="AA40" s="20">
        <f t="shared" si="13"/>
        <v>-0.3603999999999985</v>
      </c>
    </row>
    <row r="41" spans="1:27">
      <c r="A41" s="64"/>
      <c r="B41" s="66"/>
      <c r="C41" s="46">
        <v>37</v>
      </c>
      <c r="D41" s="26">
        <v>459.25119999999998</v>
      </c>
      <c r="E41" s="26">
        <v>31.9373</v>
      </c>
      <c r="F41" s="26">
        <v>37.177</v>
      </c>
      <c r="G41" s="26">
        <v>36.980899999999998</v>
      </c>
      <c r="H41" s="26">
        <v>456.27600000000001</v>
      </c>
      <c r="I41" s="26">
        <v>29.994599999999998</v>
      </c>
      <c r="J41" s="26">
        <v>35.390900000000002</v>
      </c>
      <c r="K41" s="26">
        <v>35.087200000000003</v>
      </c>
      <c r="L41" s="60"/>
      <c r="M41" s="26">
        <v>458.01119999999997</v>
      </c>
      <c r="N41" s="26">
        <v>31.619900000000001</v>
      </c>
      <c r="O41" s="26">
        <v>36.869900000000001</v>
      </c>
      <c r="P41" s="26">
        <v>36.681600000000003</v>
      </c>
      <c r="Q41" s="60"/>
      <c r="R41" s="63"/>
      <c r="S41" s="63"/>
      <c r="T41" s="63"/>
      <c r="U41" s="63"/>
      <c r="V41" s="63"/>
      <c r="W41" s="63"/>
      <c r="X41" s="47">
        <f t="shared" si="10"/>
        <v>0.64783717494912862</v>
      </c>
      <c r="Y41" s="47">
        <f t="shared" si="11"/>
        <v>0.27000473814766501</v>
      </c>
      <c r="Z41" s="20">
        <f t="shared" si="12"/>
        <v>-1.9427000000000021</v>
      </c>
      <c r="AA41" s="20">
        <f t="shared" si="13"/>
        <v>-0.31739999999999924</v>
      </c>
    </row>
    <row r="42" spans="1:27">
      <c r="A42" s="64"/>
      <c r="B42" s="85" t="s">
        <v>9</v>
      </c>
      <c r="C42" s="46">
        <v>22</v>
      </c>
      <c r="D42" s="26">
        <v>3823.8072000000002</v>
      </c>
      <c r="E42" s="26">
        <v>40.221499999999999</v>
      </c>
      <c r="F42" s="26">
        <v>43.588900000000002</v>
      </c>
      <c r="G42" s="26">
        <v>45.1098</v>
      </c>
      <c r="H42" s="26">
        <v>3810.9335999999998</v>
      </c>
      <c r="I42" s="26">
        <v>39.049700000000001</v>
      </c>
      <c r="J42" s="26">
        <v>42.586500000000001</v>
      </c>
      <c r="K42" s="26">
        <v>43.8431</v>
      </c>
      <c r="L42" s="60"/>
      <c r="M42" s="26">
        <v>3819.8629999999998</v>
      </c>
      <c r="N42" s="26">
        <v>39.954999999999998</v>
      </c>
      <c r="O42" s="26">
        <v>43.133699999999997</v>
      </c>
      <c r="P42" s="26">
        <v>44.541200000000003</v>
      </c>
      <c r="Q42" s="60"/>
      <c r="R42" s="63">
        <f>[1]!BJM(H42:I45,M42:N45,0)</f>
        <v>1.5071030870417805</v>
      </c>
      <c r="S42" s="63">
        <f>[1]!BJM(H42:I45,M42:N45,1)</f>
        <v>-30.795565637420886</v>
      </c>
      <c r="T42" s="63">
        <f>[1]!BJM(D42:E45,H42:I45,0)</f>
        <v>-1.8143190447086721</v>
      </c>
      <c r="U42" s="63">
        <f>[1]!BJM(D42:E45,M42:N45,0)</f>
        <v>-0.30727526017638096</v>
      </c>
      <c r="V42" s="63">
        <f>[1]!BJM(D42:E45,H42:I45,1)</f>
        <v>55.766763099406269</v>
      </c>
      <c r="W42" s="63">
        <f>[1]!BJM(D42:E45,M42:N45,1)</f>
        <v>8.0626589637692767</v>
      </c>
      <c r="X42" s="47">
        <f t="shared" si="10"/>
        <v>0.33666969401596269</v>
      </c>
      <c r="Y42" s="47">
        <f t="shared" si="11"/>
        <v>0.10314850602301194</v>
      </c>
      <c r="Z42" s="20">
        <f t="shared" si="12"/>
        <v>-1.1717999999999975</v>
      </c>
      <c r="AA42" s="20">
        <f t="shared" si="13"/>
        <v>-0.26650000000000063</v>
      </c>
    </row>
    <row r="43" spans="1:27">
      <c r="A43" s="64"/>
      <c r="B43" s="66"/>
      <c r="C43" s="46">
        <v>27</v>
      </c>
      <c r="D43" s="26">
        <v>1822.2344000000001</v>
      </c>
      <c r="E43" s="26">
        <v>37.7408</v>
      </c>
      <c r="F43" s="26">
        <v>41.700299999999999</v>
      </c>
      <c r="G43" s="26">
        <v>42.856499999999997</v>
      </c>
      <c r="H43" s="26">
        <v>1815.2159999999999</v>
      </c>
      <c r="I43" s="26">
        <v>35.927399999999999</v>
      </c>
      <c r="J43" s="26">
        <v>40.558</v>
      </c>
      <c r="K43" s="26">
        <v>41.580500000000001</v>
      </c>
      <c r="L43" s="60"/>
      <c r="M43" s="26">
        <v>1818.778</v>
      </c>
      <c r="N43" s="26">
        <v>37.4206</v>
      </c>
      <c r="O43" s="26">
        <v>41.379800000000003</v>
      </c>
      <c r="P43" s="26">
        <v>42.515599999999999</v>
      </c>
      <c r="Q43" s="60"/>
      <c r="R43" s="63"/>
      <c r="S43" s="63"/>
      <c r="T43" s="63"/>
      <c r="U43" s="63"/>
      <c r="V43" s="63"/>
      <c r="W43" s="63"/>
      <c r="X43" s="47">
        <f t="shared" si="10"/>
        <v>0.38515352360816785</v>
      </c>
      <c r="Y43" s="47">
        <f t="shared" si="11"/>
        <v>0.18967922019253014</v>
      </c>
      <c r="Z43" s="20">
        <f t="shared" si="12"/>
        <v>-1.8134000000000015</v>
      </c>
      <c r="AA43" s="20">
        <f t="shared" si="13"/>
        <v>-0.32019999999999982</v>
      </c>
    </row>
    <row r="44" spans="1:27">
      <c r="A44" s="64"/>
      <c r="B44" s="66"/>
      <c r="C44" s="46">
        <v>32</v>
      </c>
      <c r="D44" s="26">
        <v>931.39279999999997</v>
      </c>
      <c r="E44" s="26">
        <v>35.0122</v>
      </c>
      <c r="F44" s="26">
        <v>40.029600000000002</v>
      </c>
      <c r="G44" s="26">
        <v>40.957900000000002</v>
      </c>
      <c r="H44" s="26">
        <v>928.11040000000003</v>
      </c>
      <c r="I44" s="26">
        <v>32.942</v>
      </c>
      <c r="J44" s="26">
        <v>38.699100000000001</v>
      </c>
      <c r="K44" s="26">
        <v>39.594000000000001</v>
      </c>
      <c r="L44" s="60"/>
      <c r="M44" s="26">
        <v>928.57839999999999</v>
      </c>
      <c r="N44" s="26">
        <v>34.7012</v>
      </c>
      <c r="O44" s="26">
        <v>39.723300000000002</v>
      </c>
      <c r="P44" s="26">
        <v>40.6922</v>
      </c>
      <c r="Q44" s="60"/>
      <c r="R44" s="63"/>
      <c r="S44" s="63"/>
      <c r="T44" s="63"/>
      <c r="U44" s="63"/>
      <c r="V44" s="63"/>
      <c r="W44" s="63"/>
      <c r="X44" s="47">
        <f t="shared" si="10"/>
        <v>0.35241844257330945</v>
      </c>
      <c r="Y44" s="47">
        <f t="shared" si="11"/>
        <v>0.30217111405627978</v>
      </c>
      <c r="Z44" s="20">
        <f t="shared" si="12"/>
        <v>-2.0701999999999998</v>
      </c>
      <c r="AA44" s="20">
        <f t="shared" si="13"/>
        <v>-0.31099999999999994</v>
      </c>
    </row>
    <row r="45" spans="1:27">
      <c r="A45" s="64"/>
      <c r="B45" s="66"/>
      <c r="C45" s="46">
        <v>37</v>
      </c>
      <c r="D45" s="26">
        <v>499.46480000000003</v>
      </c>
      <c r="E45" s="26">
        <v>32.282400000000003</v>
      </c>
      <c r="F45" s="26">
        <v>38.738399999999999</v>
      </c>
      <c r="G45" s="26">
        <v>39.571399999999997</v>
      </c>
      <c r="H45" s="26">
        <v>497.45600000000002</v>
      </c>
      <c r="I45" s="26">
        <v>30.3263</v>
      </c>
      <c r="J45" s="26">
        <v>37.354700000000001</v>
      </c>
      <c r="K45" s="26">
        <v>38.111400000000003</v>
      </c>
      <c r="L45" s="60"/>
      <c r="M45" s="26">
        <v>497.94159999999999</v>
      </c>
      <c r="N45" s="26">
        <v>31.908899999999999</v>
      </c>
      <c r="O45" s="26">
        <v>38.432600000000001</v>
      </c>
      <c r="P45" s="26">
        <v>39.267000000000003</v>
      </c>
      <c r="Q45" s="60"/>
      <c r="R45" s="63"/>
      <c r="S45" s="63"/>
      <c r="T45" s="63"/>
      <c r="U45" s="63"/>
      <c r="V45" s="63"/>
      <c r="W45" s="63"/>
      <c r="X45" s="47">
        <f t="shared" si="10"/>
        <v>0.40219050471624979</v>
      </c>
      <c r="Y45" s="47">
        <f t="shared" si="11"/>
        <v>0.30496643607317897</v>
      </c>
      <c r="Z45" s="20">
        <f t="shared" si="12"/>
        <v>-1.9561000000000028</v>
      </c>
      <c r="AA45" s="20">
        <f t="shared" si="13"/>
        <v>-0.3735000000000035</v>
      </c>
    </row>
    <row r="46" spans="1:27">
      <c r="A46" s="66"/>
      <c r="B46" s="66" t="s">
        <v>10</v>
      </c>
      <c r="C46" s="46">
        <v>22</v>
      </c>
      <c r="D46" s="26">
        <v>7087.3368</v>
      </c>
      <c r="E46" s="26">
        <v>38.279200000000003</v>
      </c>
      <c r="F46" s="26">
        <v>41.414400000000001</v>
      </c>
      <c r="G46" s="26">
        <v>42.477899999999998</v>
      </c>
      <c r="H46" s="26">
        <v>7061.0608000000002</v>
      </c>
      <c r="I46" s="26">
        <v>37.266199999999998</v>
      </c>
      <c r="J46" s="26">
        <v>40.321300000000001</v>
      </c>
      <c r="K46" s="26">
        <v>41.277900000000002</v>
      </c>
      <c r="L46" s="60"/>
      <c r="M46" s="26">
        <v>7057.1509999999998</v>
      </c>
      <c r="N46" s="26">
        <v>37.7652</v>
      </c>
      <c r="O46" s="26">
        <v>40.7273</v>
      </c>
      <c r="P46" s="26">
        <v>41.731299999999997</v>
      </c>
      <c r="Q46" s="60"/>
      <c r="R46" s="63">
        <f>[1]!BJM(H46:I49,M46:N49,0)</f>
        <v>1.5095743219780515</v>
      </c>
      <c r="S46" s="63">
        <f>[1]!BJM(H46:I49,M46:N49,1)</f>
        <v>-28.441879060802989</v>
      </c>
      <c r="T46" s="63">
        <f>[1]!BJM(D46:E49,H46:I49,0)</f>
        <v>-1.9049123448826921</v>
      </c>
      <c r="U46" s="63">
        <f>[1]!BJM(D46:E49,M46:N49,0)</f>
        <v>-0.39574916291150408</v>
      </c>
      <c r="V46" s="63">
        <f>[1]!BJM(D46:E49,H46:I49,1)</f>
        <v>52.392357677658822</v>
      </c>
      <c r="W46" s="63">
        <f>[1]!BJM(D46:E49,M46:N49,1)</f>
        <v>9.6259720820542007</v>
      </c>
      <c r="X46" s="47">
        <f t="shared" si="10"/>
        <v>0.3707457503642248</v>
      </c>
      <c r="Y46" s="47">
        <f t="shared" si="11"/>
        <v>0.42591174727296999</v>
      </c>
      <c r="Z46" s="20">
        <f t="shared" si="12"/>
        <v>-1.0130000000000052</v>
      </c>
      <c r="AA46" s="20">
        <f t="shared" si="13"/>
        <v>-0.5140000000000029</v>
      </c>
    </row>
    <row r="47" spans="1:27">
      <c r="A47" s="66"/>
      <c r="B47" s="66"/>
      <c r="C47" s="46">
        <v>27</v>
      </c>
      <c r="D47" s="26">
        <v>3289.3631999999998</v>
      </c>
      <c r="E47" s="26">
        <v>34.771000000000001</v>
      </c>
      <c r="F47" s="26">
        <v>38.920999999999999</v>
      </c>
      <c r="G47" s="26">
        <v>39.848599999999998</v>
      </c>
      <c r="H47" s="26">
        <v>3265.4983999999999</v>
      </c>
      <c r="I47" s="26">
        <v>32.773699999999998</v>
      </c>
      <c r="J47" s="26">
        <v>37.4024</v>
      </c>
      <c r="K47" s="26">
        <v>38.256599999999999</v>
      </c>
      <c r="L47" s="60"/>
      <c r="M47" s="26">
        <v>3278.3809999999999</v>
      </c>
      <c r="N47" s="26">
        <v>34.366599999999998</v>
      </c>
      <c r="O47" s="26">
        <v>38.468000000000004</v>
      </c>
      <c r="P47" s="26">
        <v>39.339799999999997</v>
      </c>
      <c r="Q47" s="60"/>
      <c r="R47" s="63"/>
      <c r="S47" s="63"/>
      <c r="T47" s="63"/>
      <c r="U47" s="63"/>
      <c r="V47" s="63"/>
      <c r="W47" s="63"/>
      <c r="X47" s="47">
        <f t="shared" si="10"/>
        <v>0.7255142879934886</v>
      </c>
      <c r="Y47" s="47">
        <f t="shared" si="11"/>
        <v>0.33387009376161081</v>
      </c>
      <c r="Z47" s="20">
        <f t="shared" si="12"/>
        <v>-1.9973000000000027</v>
      </c>
      <c r="AA47" s="20">
        <f t="shared" si="13"/>
        <v>-0.40440000000000254</v>
      </c>
    </row>
    <row r="48" spans="1:27">
      <c r="A48" s="66"/>
      <c r="B48" s="66"/>
      <c r="C48" s="46">
        <v>32</v>
      </c>
      <c r="D48" s="26">
        <v>1583.7264</v>
      </c>
      <c r="E48" s="26">
        <v>31.6418</v>
      </c>
      <c r="F48" s="26">
        <v>37.067999999999998</v>
      </c>
      <c r="G48" s="26">
        <v>37.876600000000003</v>
      </c>
      <c r="H48" s="26">
        <v>1572</v>
      </c>
      <c r="I48" s="26">
        <v>29.499700000000001</v>
      </c>
      <c r="J48" s="26">
        <v>35.754600000000003</v>
      </c>
      <c r="K48" s="26">
        <v>36.451999999999998</v>
      </c>
      <c r="L48" s="60"/>
      <c r="M48" s="26">
        <v>1575.2809999999999</v>
      </c>
      <c r="N48" s="26">
        <v>31.263400000000001</v>
      </c>
      <c r="O48" s="26">
        <v>36.764800000000001</v>
      </c>
      <c r="P48" s="26">
        <v>37.5505</v>
      </c>
      <c r="Q48" s="60"/>
      <c r="R48" s="63"/>
      <c r="S48" s="63"/>
      <c r="T48" s="63"/>
      <c r="U48" s="63"/>
      <c r="V48" s="63"/>
      <c r="W48" s="63"/>
      <c r="X48" s="47">
        <f t="shared" si="10"/>
        <v>0.74043092291698942</v>
      </c>
      <c r="Y48" s="47">
        <f t="shared" si="11"/>
        <v>0.53326130068931499</v>
      </c>
      <c r="Z48" s="20">
        <f t="shared" si="12"/>
        <v>-2.1420999999999992</v>
      </c>
      <c r="AA48" s="20">
        <f t="shared" si="13"/>
        <v>-0.37839999999999918</v>
      </c>
    </row>
    <row r="49" spans="1:27">
      <c r="A49" s="66"/>
      <c r="B49" s="66"/>
      <c r="C49" s="46">
        <v>37</v>
      </c>
      <c r="D49" s="26">
        <v>768.45360000000005</v>
      </c>
      <c r="E49" s="26">
        <v>28.7346</v>
      </c>
      <c r="F49" s="26">
        <v>35.799700000000001</v>
      </c>
      <c r="G49" s="26">
        <v>36.516599999999997</v>
      </c>
      <c r="H49" s="26">
        <v>762.60239999999999</v>
      </c>
      <c r="I49" s="26">
        <v>26.6357</v>
      </c>
      <c r="J49" s="26">
        <v>34.370199999999997</v>
      </c>
      <c r="K49" s="26">
        <v>34.9315</v>
      </c>
      <c r="L49" s="60"/>
      <c r="M49" s="26">
        <v>766.07439999999997</v>
      </c>
      <c r="N49" s="26">
        <v>28.294699999999999</v>
      </c>
      <c r="O49" s="26">
        <v>35.477899999999998</v>
      </c>
      <c r="P49" s="26">
        <v>36.170099999999998</v>
      </c>
      <c r="Q49" s="60"/>
      <c r="R49" s="63"/>
      <c r="S49" s="63"/>
      <c r="T49" s="63"/>
      <c r="U49" s="63"/>
      <c r="V49" s="63"/>
      <c r="W49" s="63"/>
      <c r="X49" s="47">
        <f t="shared" si="10"/>
        <v>0.76142528319212277</v>
      </c>
      <c r="Y49" s="47">
        <f t="shared" si="11"/>
        <v>0.30960880396683449</v>
      </c>
      <c r="Z49" s="20">
        <f t="shared" si="12"/>
        <v>-2.0989000000000004</v>
      </c>
      <c r="AA49" s="20">
        <f t="shared" si="13"/>
        <v>-0.43990000000000151</v>
      </c>
    </row>
    <row r="50" spans="1:27">
      <c r="A50" s="66"/>
      <c r="B50" s="66" t="s">
        <v>11</v>
      </c>
      <c r="C50" s="46">
        <v>22</v>
      </c>
      <c r="D50" s="26">
        <v>4787.1728000000003</v>
      </c>
      <c r="E50" s="26">
        <v>39.040500000000002</v>
      </c>
      <c r="F50" s="26">
        <v>41.363500000000002</v>
      </c>
      <c r="G50" s="26">
        <v>42.835599999999999</v>
      </c>
      <c r="H50" s="26">
        <v>4763.6351999999997</v>
      </c>
      <c r="I50" s="26">
        <v>38.534100000000002</v>
      </c>
      <c r="J50" s="26">
        <v>41.068899999999999</v>
      </c>
      <c r="K50" s="26">
        <v>42.546999999999997</v>
      </c>
      <c r="L50" s="60"/>
      <c r="M50" s="26">
        <v>4763.683</v>
      </c>
      <c r="N50" s="26">
        <v>38.657899999999998</v>
      </c>
      <c r="O50" s="26">
        <v>41.0762</v>
      </c>
      <c r="P50" s="26">
        <v>42.533900000000003</v>
      </c>
      <c r="Q50" s="60"/>
      <c r="R50" s="63">
        <f>[1]!BJM(H50:I53,M50:N53,0)</f>
        <v>0.69961976838224604</v>
      </c>
      <c r="S50" s="63">
        <f>[1]!BJM(H50:I53,M50:N53,1)</f>
        <v>-16.71953207353063</v>
      </c>
      <c r="T50" s="63">
        <f>[1]!BJM(D50:E53,H50:I53,0)</f>
        <v>-0.94546249609988819</v>
      </c>
      <c r="U50" s="63">
        <f>[1]!BJM(D50:E53,M50:N53,0)</f>
        <v>-0.24598733161999412</v>
      </c>
      <c r="V50" s="63">
        <f>[1]!BJM(D50:E53,H50:I53,1)</f>
        <v>28.12342327874553</v>
      </c>
      <c r="W50" s="63">
        <f>[1]!BJM(D50:E53,M50:N53,1)</f>
        <v>6.8688430111186305</v>
      </c>
      <c r="X50" s="47">
        <f t="shared" si="10"/>
        <v>0.49168060112642198</v>
      </c>
      <c r="Y50" s="47">
        <f t="shared" si="11"/>
        <v>0.49068209946380636</v>
      </c>
      <c r="Z50" s="20">
        <f t="shared" si="12"/>
        <v>-0.5063999999999993</v>
      </c>
      <c r="AA50" s="20">
        <f t="shared" si="13"/>
        <v>-0.3826000000000036</v>
      </c>
    </row>
    <row r="51" spans="1:27">
      <c r="A51" s="66"/>
      <c r="B51" s="66"/>
      <c r="C51" s="46">
        <v>27</v>
      </c>
      <c r="D51" s="26">
        <v>2024.7503999999999</v>
      </c>
      <c r="E51" s="26">
        <v>35.842799999999997</v>
      </c>
      <c r="F51" s="26">
        <v>39.068899999999999</v>
      </c>
      <c r="G51" s="26">
        <v>40.689500000000002</v>
      </c>
      <c r="H51" s="26">
        <v>2001.2048</v>
      </c>
      <c r="I51" s="26">
        <v>34.820900000000002</v>
      </c>
      <c r="J51" s="26">
        <v>38.422499999999999</v>
      </c>
      <c r="K51" s="26">
        <v>40.157499999999999</v>
      </c>
      <c r="L51" s="60"/>
      <c r="M51" s="26">
        <v>2022.6780000000001</v>
      </c>
      <c r="N51" s="26">
        <v>35.5901</v>
      </c>
      <c r="O51" s="26">
        <v>38.835700000000003</v>
      </c>
      <c r="P51" s="26">
        <v>40.494999999999997</v>
      </c>
      <c r="Q51" s="60"/>
      <c r="R51" s="63"/>
      <c r="S51" s="63"/>
      <c r="T51" s="63"/>
      <c r="U51" s="63"/>
      <c r="V51" s="63"/>
      <c r="W51" s="63"/>
      <c r="X51" s="47">
        <f t="shared" si="10"/>
        <v>1.1628890158510363</v>
      </c>
      <c r="Y51" s="47">
        <f t="shared" si="11"/>
        <v>0.10235335673966474</v>
      </c>
      <c r="Z51" s="20">
        <f t="shared" si="12"/>
        <v>-1.0218999999999951</v>
      </c>
      <c r="AA51" s="20">
        <f t="shared" si="13"/>
        <v>-0.25269999999999726</v>
      </c>
    </row>
    <row r="52" spans="1:27">
      <c r="A52" s="66"/>
      <c r="B52" s="66"/>
      <c r="C52" s="46">
        <v>32</v>
      </c>
      <c r="D52" s="26">
        <v>943.84720000000004</v>
      </c>
      <c r="E52" s="26">
        <v>32.978200000000001</v>
      </c>
      <c r="F52" s="26">
        <v>37.2014</v>
      </c>
      <c r="G52" s="26">
        <v>38.949399999999997</v>
      </c>
      <c r="H52" s="26">
        <v>932.7432</v>
      </c>
      <c r="I52" s="26">
        <v>31.8506</v>
      </c>
      <c r="J52" s="26">
        <v>36.584800000000001</v>
      </c>
      <c r="K52" s="26">
        <v>38.370399999999997</v>
      </c>
      <c r="L52" s="60"/>
      <c r="M52" s="26">
        <v>942.82560000000001</v>
      </c>
      <c r="N52" s="26">
        <v>32.742899999999999</v>
      </c>
      <c r="O52" s="26">
        <v>36.9863</v>
      </c>
      <c r="P52" s="26">
        <v>38.765999999999998</v>
      </c>
      <c r="Q52" s="60"/>
      <c r="R52" s="63"/>
      <c r="S52" s="63"/>
      <c r="T52" s="63"/>
      <c r="U52" s="63"/>
      <c r="V52" s="63"/>
      <c r="W52" s="63"/>
      <c r="X52" s="47">
        <f t="shared" si="10"/>
        <v>1.1764616137018833</v>
      </c>
      <c r="Y52" s="47">
        <f t="shared" si="11"/>
        <v>0.10823785883986677</v>
      </c>
      <c r="Z52" s="20">
        <f t="shared" si="12"/>
        <v>-1.127600000000001</v>
      </c>
      <c r="AA52" s="20">
        <f t="shared" si="13"/>
        <v>-0.23530000000000229</v>
      </c>
    </row>
    <row r="53" spans="1:27">
      <c r="A53" s="66"/>
      <c r="B53" s="66"/>
      <c r="C53" s="46">
        <v>37</v>
      </c>
      <c r="D53" s="26">
        <v>462.78320000000002</v>
      </c>
      <c r="E53" s="26">
        <v>30.335999999999999</v>
      </c>
      <c r="F53" s="26">
        <v>35.942900000000002</v>
      </c>
      <c r="G53" s="26">
        <v>37.690399999999997</v>
      </c>
      <c r="H53" s="26">
        <v>457.2072</v>
      </c>
      <c r="I53" s="26">
        <v>29.313400000000001</v>
      </c>
      <c r="J53" s="26">
        <v>35.179499999999997</v>
      </c>
      <c r="K53" s="26">
        <v>36.910200000000003</v>
      </c>
      <c r="L53" s="60"/>
      <c r="M53" s="26">
        <v>461.64479999999998</v>
      </c>
      <c r="N53" s="26">
        <v>30.182300000000001</v>
      </c>
      <c r="O53" s="26">
        <v>35.842300000000002</v>
      </c>
      <c r="P53" s="26">
        <v>37.613599999999998</v>
      </c>
      <c r="Q53" s="60"/>
      <c r="R53" s="63"/>
      <c r="S53" s="63"/>
      <c r="T53" s="63"/>
      <c r="U53" s="63"/>
      <c r="V53" s="63"/>
      <c r="W53" s="63"/>
      <c r="X53" s="47">
        <f t="shared" si="10"/>
        <v>1.2048838419372228</v>
      </c>
      <c r="Y53" s="47">
        <f t="shared" si="11"/>
        <v>0.24598991493209929</v>
      </c>
      <c r="Z53" s="20">
        <f t="shared" si="12"/>
        <v>-1.0225999999999971</v>
      </c>
      <c r="AA53" s="20">
        <f t="shared" si="13"/>
        <v>-0.15369999999999706</v>
      </c>
    </row>
    <row r="54" spans="1:27">
      <c r="A54" s="84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19">
        <f t="shared" ref="R54:AA54" si="14">AVERAGE(R38:R53)</f>
        <v>1.1582686032344625</v>
      </c>
      <c r="S54" s="19">
        <f t="shared" si="14"/>
        <v>-23.579363803071335</v>
      </c>
      <c r="T54" s="19">
        <f t="shared" si="14"/>
        <v>-1.4857456655596912</v>
      </c>
      <c r="U54" s="19">
        <f t="shared" si="14"/>
        <v>-0.32784444619656739</v>
      </c>
      <c r="V54" s="19">
        <f t="shared" si="14"/>
        <v>42.388488806895808</v>
      </c>
      <c r="W54" s="19">
        <f t="shared" si="14"/>
        <v>8.4392789954884471</v>
      </c>
      <c r="X54" s="19">
        <f t="shared" si="14"/>
        <v>0.65941684392962951</v>
      </c>
      <c r="Y54" s="19">
        <f t="shared" si="14"/>
        <v>0.26086966481900314</v>
      </c>
      <c r="Z54" s="19">
        <f t="shared" si="14"/>
        <v>-1.4646625000000004</v>
      </c>
      <c r="AA54" s="19">
        <f t="shared" si="14"/>
        <v>-0.3409812500000009</v>
      </c>
    </row>
    <row r="55" spans="1:27">
      <c r="V55" s="21"/>
      <c r="W55" s="21"/>
    </row>
  </sheetData>
  <mergeCells count="102">
    <mergeCell ref="R50:R53"/>
    <mergeCell ref="S50:S53"/>
    <mergeCell ref="R25:R28"/>
    <mergeCell ref="S25:S28"/>
    <mergeCell ref="R29:R32"/>
    <mergeCell ref="S29:S32"/>
    <mergeCell ref="R33:R36"/>
    <mergeCell ref="S33:S36"/>
    <mergeCell ref="R38:R41"/>
    <mergeCell ref="S38:S41"/>
    <mergeCell ref="X1:Y2"/>
    <mergeCell ref="Z1:AA2"/>
    <mergeCell ref="R1:S1"/>
    <mergeCell ref="R2:R3"/>
    <mergeCell ref="S2:S3"/>
    <mergeCell ref="T46:T49"/>
    <mergeCell ref="U46:U49"/>
    <mergeCell ref="V46:V49"/>
    <mergeCell ref="W46:W49"/>
    <mergeCell ref="T29:T32"/>
    <mergeCell ref="U29:U32"/>
    <mergeCell ref="V29:V32"/>
    <mergeCell ref="W29:W32"/>
    <mergeCell ref="T33:T36"/>
    <mergeCell ref="U33:U36"/>
    <mergeCell ref="V33:V36"/>
    <mergeCell ref="W33:W36"/>
    <mergeCell ref="T21:T24"/>
    <mergeCell ref="U21:U24"/>
    <mergeCell ref="V21:V24"/>
    <mergeCell ref="W21:W24"/>
    <mergeCell ref="T25:T28"/>
    <mergeCell ref="U25:U28"/>
    <mergeCell ref="R12:R15"/>
    <mergeCell ref="U50:U53"/>
    <mergeCell ref="V50:V53"/>
    <mergeCell ref="W50:W53"/>
    <mergeCell ref="T38:T41"/>
    <mergeCell ref="U38:U41"/>
    <mergeCell ref="V38:V41"/>
    <mergeCell ref="W38:W41"/>
    <mergeCell ref="T42:T45"/>
    <mergeCell ref="U42:U45"/>
    <mergeCell ref="V42:V45"/>
    <mergeCell ref="W42:W45"/>
    <mergeCell ref="R46:R49"/>
    <mergeCell ref="S46:S49"/>
    <mergeCell ref="V2:W2"/>
    <mergeCell ref="V25:V28"/>
    <mergeCell ref="W25:W28"/>
    <mergeCell ref="U12:U15"/>
    <mergeCell ref="V12:V15"/>
    <mergeCell ref="W12:W15"/>
    <mergeCell ref="T16:T19"/>
    <mergeCell ref="U16:U19"/>
    <mergeCell ref="V16:V19"/>
    <mergeCell ref="W16:W19"/>
    <mergeCell ref="T12:T15"/>
    <mergeCell ref="S16:S19"/>
    <mergeCell ref="R21:R24"/>
    <mergeCell ref="S21:S24"/>
    <mergeCell ref="R4:R7"/>
    <mergeCell ref="S4:S7"/>
    <mergeCell ref="R8:R11"/>
    <mergeCell ref="S8:S11"/>
    <mergeCell ref="R42:R45"/>
    <mergeCell ref="S42:S45"/>
    <mergeCell ref="A54:Q54"/>
    <mergeCell ref="M1:Q2"/>
    <mergeCell ref="H1:L2"/>
    <mergeCell ref="T2:U2"/>
    <mergeCell ref="T4:T7"/>
    <mergeCell ref="U4:U7"/>
    <mergeCell ref="V4:V7"/>
    <mergeCell ref="W4:W7"/>
    <mergeCell ref="T8:T11"/>
    <mergeCell ref="U8:U11"/>
    <mergeCell ref="V8:V11"/>
    <mergeCell ref="W8:W11"/>
    <mergeCell ref="D1:G2"/>
    <mergeCell ref="A1:C3"/>
    <mergeCell ref="A4:A19"/>
    <mergeCell ref="A21:A36"/>
    <mergeCell ref="A38:A53"/>
    <mergeCell ref="B38:B41"/>
    <mergeCell ref="B42:B45"/>
    <mergeCell ref="B46:B49"/>
    <mergeCell ref="T50:T53"/>
    <mergeCell ref="T1:W1"/>
    <mergeCell ref="S12:S15"/>
    <mergeCell ref="R16:R19"/>
    <mergeCell ref="B50:B53"/>
    <mergeCell ref="B12:B15"/>
    <mergeCell ref="B8:B11"/>
    <mergeCell ref="B4:B7"/>
    <mergeCell ref="B16:B19"/>
    <mergeCell ref="B21:B24"/>
    <mergeCell ref="B25:B28"/>
    <mergeCell ref="B33:B36"/>
    <mergeCell ref="B29:B32"/>
    <mergeCell ref="A20:Q20"/>
    <mergeCell ref="A37:Q37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H54"/>
  <sheetViews>
    <sheetView zoomScale="70" zoomScaleNormal="70" workbookViewId="0">
      <pane xSplit="3" ySplit="3" topLeftCell="D4" activePane="bottomRight" state="frozen"/>
      <selection activeCell="O4" sqref="O4"/>
      <selection pane="topRight" activeCell="O4" sqref="O4"/>
      <selection pane="bottomLeft" activeCell="O4" sqref="O4"/>
      <selection pane="bottomRight" activeCell="R2" sqref="R2:R3"/>
    </sheetView>
  </sheetViews>
  <sheetFormatPr defaultRowHeight="16.5"/>
  <cols>
    <col min="1" max="1" width="11" style="2" bestFit="1" customWidth="1"/>
    <col min="2" max="2" width="15.875" style="2" bestFit="1" customWidth="1"/>
    <col min="3" max="3" width="9" style="2"/>
    <col min="4" max="11" width="8.625" style="2" customWidth="1"/>
    <col min="12" max="12" width="8.625" style="30" customWidth="1"/>
    <col min="13" max="16" width="8.625" style="2" customWidth="1"/>
    <col min="17" max="17" width="8.625" style="30" customWidth="1"/>
    <col min="18" max="23" width="8.625" style="21" customWidth="1"/>
    <col min="24" max="27" width="9" style="21"/>
    <col min="28" max="16384" width="9" style="2"/>
  </cols>
  <sheetData>
    <row r="1" spans="1:34">
      <c r="A1" s="64" t="s">
        <v>19</v>
      </c>
      <c r="B1" s="64"/>
      <c r="C1" s="64"/>
      <c r="D1" s="64" t="s">
        <v>31</v>
      </c>
      <c r="E1" s="64"/>
      <c r="F1" s="64"/>
      <c r="G1" s="64"/>
      <c r="H1" s="89" t="s">
        <v>33</v>
      </c>
      <c r="I1" s="90"/>
      <c r="J1" s="90"/>
      <c r="K1" s="90"/>
      <c r="L1" s="91"/>
      <c r="M1" s="89" t="s">
        <v>35</v>
      </c>
      <c r="N1" s="90"/>
      <c r="O1" s="90"/>
      <c r="P1" s="90"/>
      <c r="Q1" s="91"/>
      <c r="R1" s="63" t="s">
        <v>67</v>
      </c>
      <c r="S1" s="63"/>
      <c r="T1" s="63" t="s">
        <v>63</v>
      </c>
      <c r="U1" s="64"/>
      <c r="V1" s="64"/>
      <c r="W1" s="64"/>
      <c r="X1" s="63" t="s">
        <v>54</v>
      </c>
      <c r="Y1" s="64"/>
      <c r="Z1" s="63" t="s">
        <v>56</v>
      </c>
      <c r="AA1" s="64"/>
    </row>
    <row r="2" spans="1:34">
      <c r="A2" s="64"/>
      <c r="B2" s="64"/>
      <c r="C2" s="64"/>
      <c r="D2" s="64"/>
      <c r="E2" s="64"/>
      <c r="F2" s="64"/>
      <c r="G2" s="64"/>
      <c r="H2" s="92"/>
      <c r="I2" s="93"/>
      <c r="J2" s="93"/>
      <c r="K2" s="93"/>
      <c r="L2" s="94"/>
      <c r="M2" s="92"/>
      <c r="N2" s="93"/>
      <c r="O2" s="93"/>
      <c r="P2" s="93"/>
      <c r="Q2" s="94"/>
      <c r="R2" s="63" t="s">
        <v>64</v>
      </c>
      <c r="S2" s="63" t="s">
        <v>65</v>
      </c>
      <c r="T2" s="63" t="s">
        <v>57</v>
      </c>
      <c r="U2" s="63"/>
      <c r="V2" s="63" t="s">
        <v>58</v>
      </c>
      <c r="W2" s="63"/>
      <c r="X2" s="64"/>
      <c r="Y2" s="64"/>
      <c r="Z2" s="64"/>
      <c r="AA2" s="64"/>
    </row>
    <row r="3" spans="1:34">
      <c r="A3" s="64"/>
      <c r="B3" s="64"/>
      <c r="C3" s="64"/>
      <c r="D3" s="46" t="s">
        <v>29</v>
      </c>
      <c r="E3" s="46" t="s">
        <v>23</v>
      </c>
      <c r="F3" s="46" t="s">
        <v>25</v>
      </c>
      <c r="G3" s="46" t="s">
        <v>27</v>
      </c>
      <c r="H3" s="46" t="s">
        <v>29</v>
      </c>
      <c r="I3" s="46" t="s">
        <v>23</v>
      </c>
      <c r="J3" s="46" t="s">
        <v>25</v>
      </c>
      <c r="K3" s="46" t="s">
        <v>27</v>
      </c>
      <c r="L3" s="29" t="s">
        <v>72</v>
      </c>
      <c r="M3" s="46" t="s">
        <v>29</v>
      </c>
      <c r="N3" s="46" t="s">
        <v>23</v>
      </c>
      <c r="O3" s="46" t="s">
        <v>25</v>
      </c>
      <c r="P3" s="46" t="s">
        <v>27</v>
      </c>
      <c r="Q3" s="29" t="s">
        <v>72</v>
      </c>
      <c r="R3" s="63"/>
      <c r="S3" s="63"/>
      <c r="T3" s="14" t="s">
        <v>55</v>
      </c>
      <c r="U3" s="14" t="s">
        <v>59</v>
      </c>
      <c r="V3" s="14" t="s">
        <v>55</v>
      </c>
      <c r="W3" s="14" t="s">
        <v>59</v>
      </c>
      <c r="X3" s="14" t="s">
        <v>55</v>
      </c>
      <c r="Y3" s="14" t="s">
        <v>59</v>
      </c>
      <c r="Z3" s="14" t="s">
        <v>55</v>
      </c>
      <c r="AA3" s="14" t="s">
        <v>59</v>
      </c>
    </row>
    <row r="4" spans="1:34">
      <c r="A4" s="64" t="s">
        <v>1</v>
      </c>
      <c r="B4" s="64" t="s">
        <v>12</v>
      </c>
      <c r="C4" s="46">
        <v>22</v>
      </c>
      <c r="D4" s="47">
        <v>1721.1632</v>
      </c>
      <c r="E4" s="47">
        <v>40.878100000000003</v>
      </c>
      <c r="F4" s="47">
        <v>43.478700000000003</v>
      </c>
      <c r="G4" s="47">
        <v>42.899099999999997</v>
      </c>
      <c r="H4" s="26">
        <v>1719.9580000000001</v>
      </c>
      <c r="I4" s="26">
        <v>40.695300000000003</v>
      </c>
      <c r="J4" s="26">
        <v>43.176299999999998</v>
      </c>
      <c r="K4" s="26">
        <v>42.631399999999999</v>
      </c>
      <c r="L4" s="26">
        <v>3983.21</v>
      </c>
      <c r="M4" s="26">
        <v>1719.5940000000001</v>
      </c>
      <c r="N4" s="26">
        <v>40.260800000000003</v>
      </c>
      <c r="O4" s="26">
        <v>42.817700000000002</v>
      </c>
      <c r="P4" s="26">
        <v>42.343699999999998</v>
      </c>
      <c r="Q4" s="26">
        <v>4231.17</v>
      </c>
      <c r="R4" s="63">
        <f>[1]!BJM(H4:I7,M4:N7,0)</f>
        <v>-0.38577120555174244</v>
      </c>
      <c r="S4" s="63">
        <f>[1]!BJM(H4:I7,M4:N7,1)</f>
        <v>8.6255079325306738</v>
      </c>
      <c r="T4" s="63">
        <f>[1]!BJM(D4:E7,H4:I7,0)</f>
        <v>-5.4674414141783145E-2</v>
      </c>
      <c r="U4" s="63">
        <f>[1]!BJM(D4:E7,M4:N7,0)</f>
        <v>-0.44062263188724593</v>
      </c>
      <c r="V4" s="63">
        <f>[1]!BJM(D4:E7,H4:I7,1)</f>
        <v>1.1892058658796945</v>
      </c>
      <c r="W4" s="63">
        <f>[1]!BJM(D4:E7,M4:N7,1)</f>
        <v>9.7694187727798809</v>
      </c>
      <c r="X4" s="20">
        <f t="shared" ref="X4:X19" si="0">ABS(D4-H4)/D4*100</f>
        <v>7.0022412749696089E-2</v>
      </c>
      <c r="Y4" s="20">
        <f t="shared" ref="Y4:Y19" si="1">ABS(D4-M4)/D4*100</f>
        <v>9.1170901167298354E-2</v>
      </c>
      <c r="Z4" s="20">
        <f t="shared" ref="Z4:Z19" si="2">(I4-E4)</f>
        <v>-0.1828000000000003</v>
      </c>
      <c r="AA4" s="20">
        <f t="shared" ref="AA4:AA19" si="3">(N4-E4)</f>
        <v>-0.61730000000000018</v>
      </c>
      <c r="AB4" s="43">
        <v>1719.5527999999999</v>
      </c>
      <c r="AC4" s="43">
        <v>40.871499999999997</v>
      </c>
      <c r="AD4" s="43">
        <v>43.444299999999998</v>
      </c>
      <c r="AE4" s="43">
        <v>42.830300000000001</v>
      </c>
      <c r="AG4" s="2">
        <f>[1]!BJM(H4:I7,AB4:AC7,0)</f>
        <v>2.724733623877252E-2</v>
      </c>
      <c r="AH4" s="2">
        <f>[1]!BJM(H21:I24,AB4:AC7,1)</f>
        <v>-5.1806393060375155</v>
      </c>
    </row>
    <row r="5" spans="1:34">
      <c r="A5" s="64"/>
      <c r="B5" s="64"/>
      <c r="C5" s="46">
        <v>27</v>
      </c>
      <c r="D5" s="47">
        <v>853.86400000000003</v>
      </c>
      <c r="E5" s="47">
        <v>36.987400000000001</v>
      </c>
      <c r="F5" s="47">
        <v>40.6907</v>
      </c>
      <c r="G5" s="47">
        <v>39.6706</v>
      </c>
      <c r="H5" s="26">
        <v>853.11360000000002</v>
      </c>
      <c r="I5" s="26">
        <v>36.8474</v>
      </c>
      <c r="J5" s="26">
        <v>40.351199999999999</v>
      </c>
      <c r="K5" s="26">
        <v>39.432099999999998</v>
      </c>
      <c r="L5" s="26">
        <v>2456.27</v>
      </c>
      <c r="M5" s="26">
        <v>853.07439999999997</v>
      </c>
      <c r="N5" s="26">
        <v>36.395099999999999</v>
      </c>
      <c r="O5" s="26">
        <v>39.905999999999999</v>
      </c>
      <c r="P5" s="26">
        <v>39.049300000000002</v>
      </c>
      <c r="Q5" s="26">
        <v>2682.28</v>
      </c>
      <c r="R5" s="63"/>
      <c r="S5" s="63"/>
      <c r="T5" s="63"/>
      <c r="U5" s="63"/>
      <c r="V5" s="63"/>
      <c r="W5" s="63"/>
      <c r="X5" s="20">
        <f t="shared" si="0"/>
        <v>8.7882847853992349E-2</v>
      </c>
      <c r="Y5" s="20">
        <f t="shared" si="1"/>
        <v>9.247374289114707E-2</v>
      </c>
      <c r="Z5" s="20">
        <f t="shared" si="2"/>
        <v>-0.14000000000000057</v>
      </c>
      <c r="AA5" s="20">
        <f t="shared" si="3"/>
        <v>-0.5923000000000016</v>
      </c>
      <c r="AB5" s="43">
        <v>852.40560000000005</v>
      </c>
      <c r="AC5" s="43">
        <v>36.960700000000003</v>
      </c>
      <c r="AD5" s="43">
        <v>40.816899999999997</v>
      </c>
      <c r="AE5" s="43">
        <v>39.796999999999997</v>
      </c>
    </row>
    <row r="6" spans="1:34">
      <c r="A6" s="64"/>
      <c r="B6" s="64"/>
      <c r="C6" s="46">
        <v>32</v>
      </c>
      <c r="D6" s="47">
        <v>415.71519999999998</v>
      </c>
      <c r="E6" s="47">
        <v>33.492699999999999</v>
      </c>
      <c r="F6" s="47">
        <v>38.546799999999998</v>
      </c>
      <c r="G6" s="47">
        <v>37.268000000000001</v>
      </c>
      <c r="H6" s="26">
        <v>415.20240000000001</v>
      </c>
      <c r="I6" s="26">
        <v>33.504100000000001</v>
      </c>
      <c r="J6" s="26">
        <v>38.351999999999997</v>
      </c>
      <c r="K6" s="26">
        <v>37.150500000000001</v>
      </c>
      <c r="L6" s="26">
        <v>1987.49</v>
      </c>
      <c r="M6" s="26">
        <v>415.04880000000003</v>
      </c>
      <c r="N6" s="26">
        <v>33.1691</v>
      </c>
      <c r="O6" s="26">
        <v>37.804600000000001</v>
      </c>
      <c r="P6" s="26">
        <v>36.580800000000004</v>
      </c>
      <c r="Q6" s="26">
        <v>689.21100000000001</v>
      </c>
      <c r="R6" s="63"/>
      <c r="S6" s="63"/>
      <c r="T6" s="63"/>
      <c r="U6" s="63"/>
      <c r="V6" s="63"/>
      <c r="W6" s="63"/>
      <c r="X6" s="20">
        <f t="shared" si="0"/>
        <v>0.12335368059670905</v>
      </c>
      <c r="Y6" s="20">
        <f t="shared" si="1"/>
        <v>0.1603020529439273</v>
      </c>
      <c r="Z6" s="20">
        <f t="shared" si="2"/>
        <v>1.1400000000001853E-2</v>
      </c>
      <c r="AA6" s="20">
        <f t="shared" si="3"/>
        <v>-0.323599999999999</v>
      </c>
      <c r="AB6" s="43">
        <v>414.75040000000001</v>
      </c>
      <c r="AC6" s="43">
        <v>33.436599999999999</v>
      </c>
      <c r="AD6" s="43">
        <v>38.777999999999999</v>
      </c>
      <c r="AE6" s="43">
        <v>37.529000000000003</v>
      </c>
    </row>
    <row r="7" spans="1:34">
      <c r="A7" s="64"/>
      <c r="B7" s="64"/>
      <c r="C7" s="46">
        <v>37</v>
      </c>
      <c r="D7" s="47">
        <v>209.90719999999999</v>
      </c>
      <c r="E7" s="47">
        <v>30.543900000000001</v>
      </c>
      <c r="F7" s="47">
        <v>37.190199999999997</v>
      </c>
      <c r="G7" s="47">
        <v>35.625799999999998</v>
      </c>
      <c r="H7" s="26">
        <v>209.04640000000001</v>
      </c>
      <c r="I7" s="26">
        <v>30.6357</v>
      </c>
      <c r="J7" s="26">
        <v>36.911900000000003</v>
      </c>
      <c r="K7" s="26">
        <v>35.491599999999998</v>
      </c>
      <c r="L7" s="26">
        <v>1240.26</v>
      </c>
      <c r="M7" s="26">
        <v>209.0136</v>
      </c>
      <c r="N7" s="26">
        <v>30.3461</v>
      </c>
      <c r="O7" s="26">
        <v>36.275599999999997</v>
      </c>
      <c r="P7" s="26">
        <v>34.783299999999997</v>
      </c>
      <c r="Q7" s="26">
        <v>344.85199999999998</v>
      </c>
      <c r="R7" s="63"/>
      <c r="S7" s="63"/>
      <c r="T7" s="63"/>
      <c r="U7" s="63"/>
      <c r="V7" s="63"/>
      <c r="W7" s="63"/>
      <c r="X7" s="20">
        <f t="shared" si="0"/>
        <v>0.41008598085248316</v>
      </c>
      <c r="Y7" s="20">
        <f t="shared" si="1"/>
        <v>0.42571193365448745</v>
      </c>
      <c r="Z7" s="20">
        <f t="shared" si="2"/>
        <v>9.1799999999999216E-2</v>
      </c>
      <c r="AA7" s="20">
        <f t="shared" si="3"/>
        <v>-0.19780000000000086</v>
      </c>
      <c r="AB7" s="43">
        <v>208.96080000000001</v>
      </c>
      <c r="AC7" s="43">
        <v>30.498899999999999</v>
      </c>
      <c r="AD7" s="43">
        <v>37.3127</v>
      </c>
      <c r="AE7" s="43">
        <v>35.841000000000001</v>
      </c>
    </row>
    <row r="8" spans="1:34">
      <c r="A8" s="64"/>
      <c r="B8" s="64" t="s">
        <v>13</v>
      </c>
      <c r="C8" s="46">
        <v>22</v>
      </c>
      <c r="D8" s="47">
        <v>1928.7775999999999</v>
      </c>
      <c r="E8" s="47">
        <v>38.077599999999997</v>
      </c>
      <c r="F8" s="47">
        <v>40.698700000000002</v>
      </c>
      <c r="G8" s="47">
        <v>41.399900000000002</v>
      </c>
      <c r="H8" s="26">
        <v>1929.922</v>
      </c>
      <c r="I8" s="26">
        <v>37.592500000000001</v>
      </c>
      <c r="J8" s="26">
        <v>39.853099999999998</v>
      </c>
      <c r="K8" s="26">
        <v>40.491500000000002</v>
      </c>
      <c r="L8" s="26">
        <v>5328.06</v>
      </c>
      <c r="M8" s="26">
        <v>1929.183</v>
      </c>
      <c r="N8" s="26">
        <v>37.3018</v>
      </c>
      <c r="O8" s="26">
        <v>39.5062</v>
      </c>
      <c r="P8" s="26">
        <v>40.145600000000002</v>
      </c>
      <c r="Q8" s="26">
        <v>2460.8200000000002</v>
      </c>
      <c r="R8" s="63">
        <f>[1]!BJM(H8:I11,M8:N11,0)</f>
        <v>-0.65899073536637387</v>
      </c>
      <c r="S8" s="63">
        <f>[1]!BJM(H8:I11,M8:N11,1)</f>
        <v>17.162634165933312</v>
      </c>
      <c r="T8" s="63">
        <f>[1]!BJM(D8:E11,H8:I11,0)</f>
        <v>-0.55578648525173113</v>
      </c>
      <c r="U8" s="63">
        <f>[1]!BJM(D8:E11,M8:N11,0)</f>
        <v>-1.2148010797345026</v>
      </c>
      <c r="V8" s="63">
        <f>[1]!BJM(D8:E11,H8:I11,1)</f>
        <v>14.888420701206684</v>
      </c>
      <c r="W8" s="63">
        <f>[1]!BJM(D8:E11,M8:N11,1)</f>
        <v>34.394262701363473</v>
      </c>
      <c r="X8" s="20">
        <f t="shared" si="0"/>
        <v>5.9332916350756694E-2</v>
      </c>
      <c r="Y8" s="20">
        <f t="shared" si="1"/>
        <v>2.1018493785913923E-2</v>
      </c>
      <c r="Z8" s="20">
        <f t="shared" si="2"/>
        <v>-0.48509999999999565</v>
      </c>
      <c r="AA8" s="20">
        <f t="shared" si="3"/>
        <v>-0.77579999999999671</v>
      </c>
      <c r="AB8" s="43">
        <v>1929.1343999999999</v>
      </c>
      <c r="AC8" s="43">
        <v>37.648800000000001</v>
      </c>
      <c r="AD8" s="43">
        <v>40.020099999999999</v>
      </c>
      <c r="AE8" s="43">
        <v>40.690600000000003</v>
      </c>
      <c r="AG8" s="2">
        <f>[1]!BJM(H8:I11,AB8:AC11,0)</f>
        <v>0.12661192739363669</v>
      </c>
      <c r="AH8" s="2">
        <f>[1]!BJM(H25:I28,AB8:AC11,1)</f>
        <v>-8.3522276659342083</v>
      </c>
    </row>
    <row r="9" spans="1:34">
      <c r="A9" s="64"/>
      <c r="B9" s="64"/>
      <c r="C9" s="46">
        <v>27</v>
      </c>
      <c r="D9" s="47">
        <v>821.91600000000005</v>
      </c>
      <c r="E9" s="47">
        <v>34.315300000000001</v>
      </c>
      <c r="F9" s="47">
        <v>37.981699999999996</v>
      </c>
      <c r="G9" s="47">
        <v>38.555999999999997</v>
      </c>
      <c r="H9" s="26">
        <v>821.30319999999995</v>
      </c>
      <c r="I9" s="26">
        <v>33.675600000000003</v>
      </c>
      <c r="J9" s="26">
        <v>37.294899999999998</v>
      </c>
      <c r="K9" s="26">
        <v>37.8932</v>
      </c>
      <c r="L9" s="26">
        <v>2953.3</v>
      </c>
      <c r="M9" s="26">
        <v>821.22</v>
      </c>
      <c r="N9" s="26">
        <v>33.0717</v>
      </c>
      <c r="O9" s="26">
        <v>37.072899999999997</v>
      </c>
      <c r="P9" s="26">
        <v>37.640500000000003</v>
      </c>
      <c r="Q9" s="26">
        <v>924.50400000000002</v>
      </c>
      <c r="R9" s="63"/>
      <c r="S9" s="63"/>
      <c r="T9" s="63"/>
      <c r="U9" s="63"/>
      <c r="V9" s="63"/>
      <c r="W9" s="63"/>
      <c r="X9" s="20">
        <f t="shared" si="0"/>
        <v>7.4557497359840491E-2</v>
      </c>
      <c r="Y9" s="20">
        <f t="shared" si="1"/>
        <v>8.4680186296413065E-2</v>
      </c>
      <c r="Z9" s="20">
        <f t="shared" si="2"/>
        <v>-0.63969999999999771</v>
      </c>
      <c r="AA9" s="20">
        <f t="shared" si="3"/>
        <v>-1.2436000000000007</v>
      </c>
      <c r="AB9" s="43">
        <v>821.53359999999998</v>
      </c>
      <c r="AC9" s="43">
        <v>33.807699999999997</v>
      </c>
      <c r="AD9" s="43">
        <v>37.389000000000003</v>
      </c>
      <c r="AE9" s="43">
        <v>37.973999999999997</v>
      </c>
    </row>
    <row r="10" spans="1:34">
      <c r="A10" s="64"/>
      <c r="B10" s="64"/>
      <c r="C10" s="46">
        <v>32</v>
      </c>
      <c r="D10" s="47">
        <v>352.05840000000001</v>
      </c>
      <c r="E10" s="47">
        <v>30.837599999999998</v>
      </c>
      <c r="F10" s="47">
        <v>35.969799999999999</v>
      </c>
      <c r="G10" s="47">
        <v>36.496400000000001</v>
      </c>
      <c r="H10" s="26">
        <v>351.95920000000001</v>
      </c>
      <c r="I10" s="26">
        <v>30.228100000000001</v>
      </c>
      <c r="J10" s="26">
        <v>35.552599999999998</v>
      </c>
      <c r="K10" s="26">
        <v>36.065600000000003</v>
      </c>
      <c r="L10" s="26">
        <v>2071.89</v>
      </c>
      <c r="M10" s="26">
        <v>352.01679999999999</v>
      </c>
      <c r="N10" s="26">
        <v>29.393899999999999</v>
      </c>
      <c r="O10" s="26">
        <v>35.109499999999997</v>
      </c>
      <c r="P10" s="26">
        <v>35.6158</v>
      </c>
      <c r="Q10" s="26">
        <v>912.14800000000002</v>
      </c>
      <c r="R10" s="63"/>
      <c r="S10" s="63"/>
      <c r="T10" s="63"/>
      <c r="U10" s="63"/>
      <c r="V10" s="63"/>
      <c r="W10" s="63"/>
      <c r="X10" s="20">
        <f t="shared" si="0"/>
        <v>2.8177143337581544E-2</v>
      </c>
      <c r="Y10" s="20">
        <f t="shared" si="1"/>
        <v>1.1816221399636178E-2</v>
      </c>
      <c r="Z10" s="20">
        <f t="shared" si="2"/>
        <v>-0.60949999999999704</v>
      </c>
      <c r="AA10" s="20">
        <f t="shared" si="3"/>
        <v>-1.4436999999999998</v>
      </c>
      <c r="AB10" s="43">
        <v>352.12959999999998</v>
      </c>
      <c r="AC10" s="43">
        <v>30.394100000000002</v>
      </c>
      <c r="AD10" s="43">
        <v>35.552199999999999</v>
      </c>
      <c r="AE10" s="43">
        <v>36.117400000000004</v>
      </c>
    </row>
    <row r="11" spans="1:34">
      <c r="A11" s="64"/>
      <c r="B11" s="64"/>
      <c r="C11" s="46">
        <v>37</v>
      </c>
      <c r="D11" s="47">
        <v>149.2704</v>
      </c>
      <c r="E11" s="47">
        <v>27.772300000000001</v>
      </c>
      <c r="F11" s="47">
        <v>34.476500000000001</v>
      </c>
      <c r="G11" s="47">
        <v>35.031700000000001</v>
      </c>
      <c r="H11" s="26">
        <v>148.97200000000001</v>
      </c>
      <c r="I11" s="26">
        <v>27.540400000000002</v>
      </c>
      <c r="J11" s="26">
        <v>34.286000000000001</v>
      </c>
      <c r="K11" s="26">
        <v>34.7729</v>
      </c>
      <c r="L11" s="26">
        <v>1386.4</v>
      </c>
      <c r="M11" s="26">
        <v>148.95599999999999</v>
      </c>
      <c r="N11" s="26">
        <v>26.8734</v>
      </c>
      <c r="O11" s="26">
        <v>33.696399999999997</v>
      </c>
      <c r="P11" s="26">
        <v>34.186399999999999</v>
      </c>
      <c r="Q11" s="26">
        <v>1242.9100000000001</v>
      </c>
      <c r="R11" s="63"/>
      <c r="S11" s="63"/>
      <c r="T11" s="63"/>
      <c r="U11" s="63"/>
      <c r="V11" s="63"/>
      <c r="W11" s="63"/>
      <c r="X11" s="20">
        <f t="shared" si="0"/>
        <v>0.19990567453425909</v>
      </c>
      <c r="Y11" s="20">
        <f t="shared" si="1"/>
        <v>0.2106244774583616</v>
      </c>
      <c r="Z11" s="20">
        <f t="shared" si="2"/>
        <v>-0.23189999999999955</v>
      </c>
      <c r="AA11" s="20">
        <f t="shared" si="3"/>
        <v>-0.89890000000000114</v>
      </c>
      <c r="AB11" s="43">
        <v>148.86000000000001</v>
      </c>
      <c r="AC11" s="43">
        <v>27.6081</v>
      </c>
      <c r="AD11" s="43">
        <v>34.349200000000003</v>
      </c>
      <c r="AE11" s="43">
        <v>34.896099999999997</v>
      </c>
    </row>
    <row r="12" spans="1:34">
      <c r="A12" s="64"/>
      <c r="B12" s="64" t="s">
        <v>15</v>
      </c>
      <c r="C12" s="46">
        <v>22</v>
      </c>
      <c r="D12" s="47">
        <v>2210.1855999999998</v>
      </c>
      <c r="E12" s="47">
        <v>38.3504</v>
      </c>
      <c r="F12" s="47">
        <v>42.555700000000002</v>
      </c>
      <c r="G12" s="47">
        <v>43.505400000000002</v>
      </c>
      <c r="H12" s="26">
        <v>2210.7939999999999</v>
      </c>
      <c r="I12" s="26">
        <v>37.4069</v>
      </c>
      <c r="J12" s="26">
        <v>41.557200000000002</v>
      </c>
      <c r="K12" s="26">
        <v>42.401499999999999</v>
      </c>
      <c r="L12" s="26">
        <v>5975.29</v>
      </c>
      <c r="M12" s="26">
        <v>2210.2289999999998</v>
      </c>
      <c r="N12" s="26">
        <v>37.251300000000001</v>
      </c>
      <c r="O12" s="26">
        <v>41.249499999999998</v>
      </c>
      <c r="P12" s="26">
        <v>42.127600000000001</v>
      </c>
      <c r="Q12" s="26">
        <v>1996.2</v>
      </c>
      <c r="R12" s="63">
        <f>[1]!BJM(H12:I15,M12:N15,0)</f>
        <v>-0.69245902484898114</v>
      </c>
      <c r="S12" s="63">
        <f>[1]!BJM(H12:I15,M12:N15,1)</f>
        <v>21.028917497123899</v>
      </c>
      <c r="T12" s="63">
        <f>[1]!BJM(D12:E15,H12:I15,0)</f>
        <v>-1.0311713130046745</v>
      </c>
      <c r="U12" s="63">
        <f>[1]!BJM(D12:E15,M12:N15,0)</f>
        <v>-1.723451860176417</v>
      </c>
      <c r="V12" s="63">
        <f>[1]!BJM(D12:E15,H12:I15,1)</f>
        <v>35.238223652091925</v>
      </c>
      <c r="W12" s="63">
        <f>[1]!BJM(D12:E15,M12:N15,1)</f>
        <v>62.748737121258145</v>
      </c>
      <c r="X12" s="20">
        <f t="shared" si="0"/>
        <v>2.7527099986538427E-2</v>
      </c>
      <c r="Y12" s="20">
        <f t="shared" si="1"/>
        <v>1.9636359950955997E-3</v>
      </c>
      <c r="Z12" s="20">
        <f t="shared" si="2"/>
        <v>-0.94350000000000023</v>
      </c>
      <c r="AA12" s="20">
        <f t="shared" si="3"/>
        <v>-1.0991</v>
      </c>
      <c r="AB12" s="43">
        <v>2210.4935999999998</v>
      </c>
      <c r="AC12" s="43">
        <v>37.5383</v>
      </c>
      <c r="AD12" s="43">
        <v>41.778599999999997</v>
      </c>
      <c r="AE12" s="43">
        <v>42.651899999999998</v>
      </c>
      <c r="AF12" s="42">
        <v>0.39255099999999998</v>
      </c>
      <c r="AG12" s="2">
        <f>[1]!BJM(H12:I15,AB12:AC15,0)</f>
        <v>0.1423390454906204</v>
      </c>
      <c r="AH12" s="2">
        <f>[1]!BJM(H29:I32,AB12:AC15,1)</f>
        <v>-18.996595211400489</v>
      </c>
    </row>
    <row r="13" spans="1:34">
      <c r="A13" s="64"/>
      <c r="B13" s="64"/>
      <c r="C13" s="46">
        <v>27</v>
      </c>
      <c r="D13" s="47">
        <v>769.12959999999998</v>
      </c>
      <c r="E13" s="47">
        <v>34.492400000000004</v>
      </c>
      <c r="F13" s="47">
        <v>40.572000000000003</v>
      </c>
      <c r="G13" s="47">
        <v>41.415900000000001</v>
      </c>
      <c r="H13" s="26">
        <v>768.84640000000002</v>
      </c>
      <c r="I13" s="26">
        <v>33.313600000000001</v>
      </c>
      <c r="J13" s="26">
        <v>39.778300000000002</v>
      </c>
      <c r="K13" s="26">
        <v>40.6126</v>
      </c>
      <c r="L13" s="26">
        <v>2592.1799999999998</v>
      </c>
      <c r="M13" s="26">
        <v>769.0752</v>
      </c>
      <c r="N13" s="26">
        <v>32.6218</v>
      </c>
      <c r="O13" s="26">
        <v>39.347900000000003</v>
      </c>
      <c r="P13" s="26">
        <v>40.238100000000003</v>
      </c>
      <c r="Q13" s="26">
        <v>738.41600000000005</v>
      </c>
      <c r="R13" s="63"/>
      <c r="S13" s="63"/>
      <c r="T13" s="63"/>
      <c r="U13" s="63"/>
      <c r="V13" s="63"/>
      <c r="W13" s="63"/>
      <c r="X13" s="20">
        <f t="shared" si="0"/>
        <v>3.6820842677224394E-2</v>
      </c>
      <c r="Y13" s="20">
        <f t="shared" si="1"/>
        <v>7.0729302317823813E-3</v>
      </c>
      <c r="Z13" s="20">
        <f t="shared" si="2"/>
        <v>-1.1788000000000025</v>
      </c>
      <c r="AA13" s="20">
        <f t="shared" si="3"/>
        <v>-1.8706000000000031</v>
      </c>
      <c r="AB13" s="43">
        <v>768.76880000000006</v>
      </c>
      <c r="AC13" s="43">
        <v>33.486800000000002</v>
      </c>
      <c r="AD13" s="43">
        <v>40.039099999999998</v>
      </c>
      <c r="AE13" s="43">
        <v>40.839199999999998</v>
      </c>
      <c r="AF13" s="42">
        <v>0.66873700000000003</v>
      </c>
    </row>
    <row r="14" spans="1:34">
      <c r="A14" s="64"/>
      <c r="B14" s="64"/>
      <c r="C14" s="46">
        <v>32</v>
      </c>
      <c r="D14" s="47">
        <v>307.06560000000002</v>
      </c>
      <c r="E14" s="47">
        <v>31.329799999999999</v>
      </c>
      <c r="F14" s="47">
        <v>39.3155</v>
      </c>
      <c r="G14" s="47">
        <v>40.069099999999999</v>
      </c>
      <c r="H14" s="26">
        <v>306.56240000000003</v>
      </c>
      <c r="I14" s="26">
        <v>30.215399999999999</v>
      </c>
      <c r="J14" s="26">
        <v>38.708199999999998</v>
      </c>
      <c r="K14" s="26">
        <v>39.562399999999997</v>
      </c>
      <c r="L14" s="26">
        <v>2273.96</v>
      </c>
      <c r="M14" s="26">
        <v>306.40480000000002</v>
      </c>
      <c r="N14" s="26">
        <v>29.325700000000001</v>
      </c>
      <c r="O14" s="26">
        <v>38.064700000000002</v>
      </c>
      <c r="P14" s="26">
        <v>39.096299999999999</v>
      </c>
      <c r="Q14" s="26">
        <v>1993.47</v>
      </c>
      <c r="R14" s="63"/>
      <c r="S14" s="63"/>
      <c r="T14" s="63"/>
      <c r="U14" s="63"/>
      <c r="V14" s="63"/>
      <c r="W14" s="63"/>
      <c r="X14" s="20">
        <f t="shared" si="0"/>
        <v>0.16387377811125456</v>
      </c>
      <c r="Y14" s="20">
        <f t="shared" si="1"/>
        <v>0.21519831592988425</v>
      </c>
      <c r="Z14" s="20">
        <f t="shared" si="2"/>
        <v>-1.1143999999999998</v>
      </c>
      <c r="AA14" s="20">
        <f t="shared" si="3"/>
        <v>-2.0040999999999976</v>
      </c>
      <c r="AB14" s="43">
        <v>306.50799999999998</v>
      </c>
      <c r="AC14" s="43">
        <v>30.472000000000001</v>
      </c>
      <c r="AD14" s="43">
        <v>38.919899999999998</v>
      </c>
      <c r="AE14" s="43">
        <v>39.697299999999998</v>
      </c>
      <c r="AF14" s="42">
        <v>0.98628000000000005</v>
      </c>
    </row>
    <row r="15" spans="1:34">
      <c r="A15" s="64"/>
      <c r="B15" s="64"/>
      <c r="C15" s="46">
        <v>37</v>
      </c>
      <c r="D15" s="47">
        <v>126.5128</v>
      </c>
      <c r="E15" s="47">
        <v>28.236699999999999</v>
      </c>
      <c r="F15" s="47">
        <v>38.226500000000001</v>
      </c>
      <c r="G15" s="47">
        <v>38.889000000000003</v>
      </c>
      <c r="H15" s="26">
        <v>125.64960000000001</v>
      </c>
      <c r="I15" s="26">
        <v>27.795100000000001</v>
      </c>
      <c r="J15" s="26">
        <v>38.0505</v>
      </c>
      <c r="K15" s="26">
        <v>38.805500000000002</v>
      </c>
      <c r="L15" s="26">
        <v>1666.74</v>
      </c>
      <c r="M15" s="26">
        <v>125.3952</v>
      </c>
      <c r="N15" s="26">
        <v>27.023599999999998</v>
      </c>
      <c r="O15" s="26">
        <v>37.236600000000003</v>
      </c>
      <c r="P15" s="26">
        <v>38.229399999999998</v>
      </c>
      <c r="Q15" s="26">
        <v>1460.27</v>
      </c>
      <c r="R15" s="63"/>
      <c r="S15" s="63"/>
      <c r="T15" s="63"/>
      <c r="U15" s="63"/>
      <c r="V15" s="63"/>
      <c r="W15" s="63"/>
      <c r="X15" s="20">
        <f t="shared" si="0"/>
        <v>0.68230250219739985</v>
      </c>
      <c r="Y15" s="20">
        <f t="shared" si="1"/>
        <v>0.88338887448542436</v>
      </c>
      <c r="Z15" s="20">
        <f t="shared" si="2"/>
        <v>-0.44159999999999755</v>
      </c>
      <c r="AA15" s="20">
        <f t="shared" si="3"/>
        <v>-1.2131000000000007</v>
      </c>
      <c r="AB15" s="43">
        <v>125.788</v>
      </c>
      <c r="AC15" s="43">
        <v>27.550599999999999</v>
      </c>
      <c r="AD15" s="43">
        <v>37.934899999999999</v>
      </c>
      <c r="AE15" s="43">
        <v>38.692500000000003</v>
      </c>
      <c r="AF15" s="42">
        <v>1.38628</v>
      </c>
    </row>
    <row r="16" spans="1:34">
      <c r="A16" s="64"/>
      <c r="B16" s="64" t="s">
        <v>14</v>
      </c>
      <c r="C16" s="46">
        <v>22</v>
      </c>
      <c r="D16" s="47">
        <v>1336.7808</v>
      </c>
      <c r="E16" s="47">
        <v>39.874000000000002</v>
      </c>
      <c r="F16" s="47">
        <v>41.1858</v>
      </c>
      <c r="G16" s="47">
        <v>42.264099999999999</v>
      </c>
      <c r="H16" s="26">
        <v>1336.117</v>
      </c>
      <c r="I16" s="26">
        <v>39.4726</v>
      </c>
      <c r="J16" s="26">
        <v>40.948</v>
      </c>
      <c r="K16" s="26">
        <v>42.012500000000003</v>
      </c>
      <c r="L16" s="26">
        <v>4300.2700000000004</v>
      </c>
      <c r="M16" s="26">
        <v>1336.059</v>
      </c>
      <c r="N16" s="26">
        <v>39.196899999999999</v>
      </c>
      <c r="O16" s="26">
        <v>40.7166</v>
      </c>
      <c r="P16" s="26">
        <v>41.814999999999998</v>
      </c>
      <c r="Q16" s="26">
        <v>3400.85</v>
      </c>
      <c r="R16" s="63">
        <f>[1]!BJM(H16:I19,M16:N19,0)</f>
        <v>-0.28514080983775569</v>
      </c>
      <c r="S16" s="63">
        <f>[1]!BJM(H16:I19,M16:N19,1)</f>
        <v>6.8067755955290909</v>
      </c>
      <c r="T16" s="63">
        <f>[1]!BJM(D16:E19,H16:I19,0)</f>
        <v>-0.34908313253170409</v>
      </c>
      <c r="U16" s="63">
        <f>[1]!BJM(D16:E19,M16:N19,0)</f>
        <v>-0.63422597068747777</v>
      </c>
      <c r="V16" s="63">
        <f>[1]!BJM(D16:E19,H16:I19,1)</f>
        <v>7.851892468629007</v>
      </c>
      <c r="W16" s="63">
        <f>[1]!BJM(D16:E19,M16:N19,1)</f>
        <v>15.211607579634489</v>
      </c>
      <c r="X16" s="20">
        <f t="shared" si="0"/>
        <v>4.9656607874682034E-2</v>
      </c>
      <c r="Y16" s="20">
        <f t="shared" si="1"/>
        <v>5.3995389520857133E-2</v>
      </c>
      <c r="Z16" s="20">
        <f t="shared" si="2"/>
        <v>-0.40140000000000242</v>
      </c>
      <c r="AA16" s="20">
        <f t="shared" si="3"/>
        <v>-0.67710000000000292</v>
      </c>
      <c r="AB16" s="43">
        <v>1336.6784</v>
      </c>
      <c r="AC16" s="43">
        <v>39.538499999999999</v>
      </c>
      <c r="AD16" s="43">
        <v>41.078499999999998</v>
      </c>
      <c r="AE16" s="43">
        <v>42.146599999999999</v>
      </c>
      <c r="AG16" s="2">
        <f>[1]!BJM(H16:I19,AB16:AC19,0)</f>
        <v>-1.2974170097079884E-2</v>
      </c>
      <c r="AH16" s="2">
        <f>[1]!BJM(H33:I36,AB16:AC19,1)</f>
        <v>-1.8565501425831465</v>
      </c>
    </row>
    <row r="17" spans="1:34">
      <c r="A17" s="64"/>
      <c r="B17" s="64"/>
      <c r="C17" s="46">
        <v>27</v>
      </c>
      <c r="D17" s="47">
        <v>635.20399999999995</v>
      </c>
      <c r="E17" s="47">
        <v>35.8157</v>
      </c>
      <c r="F17" s="47">
        <v>38.298000000000002</v>
      </c>
      <c r="G17" s="47">
        <v>39.528300000000002</v>
      </c>
      <c r="H17" s="26">
        <v>635.29039999999998</v>
      </c>
      <c r="I17" s="26">
        <v>35.376600000000003</v>
      </c>
      <c r="J17" s="26">
        <v>38.003599999999999</v>
      </c>
      <c r="K17" s="26">
        <v>39.1631</v>
      </c>
      <c r="L17" s="26">
        <v>4002.06</v>
      </c>
      <c r="M17" s="26">
        <v>635.13840000000005</v>
      </c>
      <c r="N17" s="26">
        <v>34.970999999999997</v>
      </c>
      <c r="O17" s="26">
        <v>37.727600000000002</v>
      </c>
      <c r="P17" s="26">
        <v>38.808500000000002</v>
      </c>
      <c r="Q17" s="26">
        <v>1178.77</v>
      </c>
      <c r="R17" s="63"/>
      <c r="S17" s="63"/>
      <c r="T17" s="63"/>
      <c r="U17" s="63"/>
      <c r="V17" s="63"/>
      <c r="W17" s="63"/>
      <c r="X17" s="20">
        <f t="shared" si="0"/>
        <v>1.3601929458886598E-2</v>
      </c>
      <c r="Y17" s="20">
        <f t="shared" si="1"/>
        <v>1.0327390885432705E-2</v>
      </c>
      <c r="Z17" s="20">
        <f t="shared" si="2"/>
        <v>-0.43909999999999627</v>
      </c>
      <c r="AA17" s="20">
        <f t="shared" si="3"/>
        <v>-0.84470000000000312</v>
      </c>
      <c r="AB17" s="43">
        <v>635.60479999999995</v>
      </c>
      <c r="AC17" s="43">
        <v>35.4191</v>
      </c>
      <c r="AD17" s="43">
        <v>38.178199999999997</v>
      </c>
      <c r="AE17" s="43">
        <v>39.335799999999999</v>
      </c>
    </row>
    <row r="18" spans="1:34">
      <c r="A18" s="64"/>
      <c r="B18" s="64"/>
      <c r="C18" s="46">
        <v>32</v>
      </c>
      <c r="D18" s="47">
        <v>298.22399999999999</v>
      </c>
      <c r="E18" s="47">
        <v>32.203299999999999</v>
      </c>
      <c r="F18" s="47">
        <v>36.253500000000003</v>
      </c>
      <c r="G18" s="47">
        <v>37.445500000000003</v>
      </c>
      <c r="H18" s="26">
        <v>298.1712</v>
      </c>
      <c r="I18" s="26">
        <v>31.907499999999999</v>
      </c>
      <c r="J18" s="26">
        <v>35.934899999999999</v>
      </c>
      <c r="K18" s="26">
        <v>37.008099999999999</v>
      </c>
      <c r="L18" s="26">
        <v>1485.23</v>
      </c>
      <c r="M18" s="26">
        <v>299.33440000000002</v>
      </c>
      <c r="N18" s="26">
        <v>31.738600000000002</v>
      </c>
      <c r="O18" s="26">
        <v>35.493200000000002</v>
      </c>
      <c r="P18" s="26">
        <v>36.5747</v>
      </c>
      <c r="Q18" s="26">
        <v>564.17499999999995</v>
      </c>
      <c r="R18" s="63"/>
      <c r="S18" s="63"/>
      <c r="T18" s="63"/>
      <c r="U18" s="63"/>
      <c r="V18" s="63"/>
      <c r="W18" s="63"/>
      <c r="X18" s="20">
        <f t="shared" si="0"/>
        <v>1.7704812489937306E-2</v>
      </c>
      <c r="Y18" s="20">
        <f t="shared" si="1"/>
        <v>0.37233757175815058</v>
      </c>
      <c r="Z18" s="20">
        <f t="shared" si="2"/>
        <v>-0.29579999999999984</v>
      </c>
      <c r="AA18" s="20">
        <f t="shared" si="3"/>
        <v>-0.464699999999997</v>
      </c>
      <c r="AB18" s="43">
        <v>297.95999999999998</v>
      </c>
      <c r="AC18" s="43">
        <v>31.8292</v>
      </c>
      <c r="AD18" s="43">
        <v>36.176200000000001</v>
      </c>
      <c r="AE18" s="43">
        <v>37.273299999999999</v>
      </c>
    </row>
    <row r="19" spans="1:34">
      <c r="A19" s="64"/>
      <c r="B19" s="64"/>
      <c r="C19" s="46">
        <v>37</v>
      </c>
      <c r="D19" s="47">
        <v>143.0488</v>
      </c>
      <c r="E19" s="47">
        <v>29.3292</v>
      </c>
      <c r="F19" s="47">
        <v>34.877000000000002</v>
      </c>
      <c r="G19" s="47">
        <v>35.950099999999999</v>
      </c>
      <c r="H19" s="26">
        <v>143.02000000000001</v>
      </c>
      <c r="I19" s="26">
        <v>29.145199999999999</v>
      </c>
      <c r="J19" s="26">
        <v>34.5077</v>
      </c>
      <c r="K19" s="26">
        <v>35.557200000000002</v>
      </c>
      <c r="L19" s="26">
        <v>860.09299999999996</v>
      </c>
      <c r="M19" s="26">
        <v>143.03039999999999</v>
      </c>
      <c r="N19" s="26">
        <v>28.912199999999999</v>
      </c>
      <c r="O19" s="26">
        <v>33.826799999999999</v>
      </c>
      <c r="P19" s="26">
        <v>34.801400000000001</v>
      </c>
      <c r="Q19" s="26">
        <v>476.02300000000002</v>
      </c>
      <c r="R19" s="63"/>
      <c r="S19" s="63"/>
      <c r="T19" s="63"/>
      <c r="U19" s="63"/>
      <c r="V19" s="63"/>
      <c r="W19" s="63"/>
      <c r="X19" s="20">
        <f t="shared" si="0"/>
        <v>2.0132989581170709E-2</v>
      </c>
      <c r="Y19" s="20">
        <f t="shared" si="1"/>
        <v>1.2862743343540079E-2</v>
      </c>
      <c r="Z19" s="20">
        <f t="shared" si="2"/>
        <v>-0.18400000000000105</v>
      </c>
      <c r="AA19" s="20">
        <f t="shared" si="3"/>
        <v>-0.41700000000000159</v>
      </c>
      <c r="AB19" s="43">
        <v>142.8664</v>
      </c>
      <c r="AC19" s="43">
        <v>29.0776</v>
      </c>
      <c r="AD19" s="43">
        <v>34.836599999999997</v>
      </c>
      <c r="AE19" s="43">
        <v>35.834099999999999</v>
      </c>
    </row>
    <row r="20" spans="1:34">
      <c r="A20" s="88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31"/>
      <c r="R20" s="19">
        <f t="shared" ref="R20:AA20" si="4">AVERAGE(R4:R19)</f>
        <v>-0.50559044390121333</v>
      </c>
      <c r="S20" s="19">
        <f t="shared" si="4"/>
        <v>13.405958797779244</v>
      </c>
      <c r="T20" s="19">
        <f t="shared" si="4"/>
        <v>-0.49767883623247322</v>
      </c>
      <c r="U20" s="19">
        <f t="shared" si="4"/>
        <v>-1.0032753856214107</v>
      </c>
      <c r="V20" s="19">
        <f t="shared" si="4"/>
        <v>14.791935671951826</v>
      </c>
      <c r="W20" s="19">
        <f t="shared" si="4"/>
        <v>30.531006543758998</v>
      </c>
      <c r="X20" s="19">
        <f t="shared" si="4"/>
        <v>0.12905866975077576</v>
      </c>
      <c r="Y20" s="19">
        <f t="shared" si="4"/>
        <v>0.16593405385920951</v>
      </c>
      <c r="Z20" s="19">
        <f t="shared" si="4"/>
        <v>-0.44902499999999934</v>
      </c>
      <c r="AA20" s="19">
        <f t="shared" si="4"/>
        <v>-0.91771250000000038</v>
      </c>
    </row>
    <row r="21" spans="1:34">
      <c r="A21" s="64" t="s">
        <v>0</v>
      </c>
      <c r="B21" s="64" t="s">
        <v>12</v>
      </c>
      <c r="C21" s="46">
        <v>22</v>
      </c>
      <c r="D21" s="47">
        <v>1768.6784</v>
      </c>
      <c r="E21" s="47">
        <v>40.789099999999998</v>
      </c>
      <c r="F21" s="47">
        <v>43.457000000000001</v>
      </c>
      <c r="G21" s="47">
        <v>42.889899999999997</v>
      </c>
      <c r="H21" s="26">
        <v>1766.702</v>
      </c>
      <c r="I21" s="26">
        <v>40.583500000000001</v>
      </c>
      <c r="J21" s="26">
        <v>43.104900000000001</v>
      </c>
      <c r="K21" s="26">
        <v>42.577599999999997</v>
      </c>
      <c r="L21" s="26">
        <v>4140.1400000000003</v>
      </c>
      <c r="M21" s="26">
        <v>1766.2629999999999</v>
      </c>
      <c r="N21" s="26">
        <v>40.163699999999999</v>
      </c>
      <c r="O21" s="26">
        <v>42.785699999999999</v>
      </c>
      <c r="P21" s="26">
        <v>42.2926</v>
      </c>
      <c r="Q21" s="26">
        <v>4365.6400000000003</v>
      </c>
      <c r="R21" s="63">
        <f>[1]!BJM(H21:I24,M21:N24,0)</f>
        <v>-0.37145809636368632</v>
      </c>
      <c r="S21" s="63">
        <f>[1]!BJM(H21:I24,M21:N24,1)</f>
        <v>8.33792018702988</v>
      </c>
      <c r="T21" s="63">
        <f>[1]!BJM(D21:E24,H21:I24,0)</f>
        <v>-0.10317512160783418</v>
      </c>
      <c r="U21" s="63">
        <f>[1]!BJM(D21:E24,M21:N24,0)</f>
        <v>-0.47470887228787451</v>
      </c>
      <c r="V21" s="63">
        <f>[1]!BJM(D21:E24,H21:I24,1)</f>
        <v>2.2157022360792755</v>
      </c>
      <c r="W21" s="63">
        <f>[1]!BJM(D21:E24,M21:N24,1)</f>
        <v>10.64488141288351</v>
      </c>
      <c r="X21" s="20">
        <f t="shared" ref="X21:X36" si="5">ABS(D21-H21)/D21*100</f>
        <v>0.11174445280724933</v>
      </c>
      <c r="Y21" s="20">
        <f t="shared" ref="Y21:Y36" si="6">ABS(D21-M21)/D21*100</f>
        <v>0.13656524555284277</v>
      </c>
      <c r="Z21" s="20">
        <f t="shared" ref="Z21:Z36" si="7">(I21-E21)</f>
        <v>-0.2055999999999969</v>
      </c>
      <c r="AA21" s="20">
        <f t="shared" ref="AA21:AA36" si="8">(N21-E21)</f>
        <v>-0.62539999999999907</v>
      </c>
      <c r="AB21" s="44">
        <v>1765.7544</v>
      </c>
      <c r="AC21" s="44">
        <v>40.752499999999998</v>
      </c>
      <c r="AD21" s="44">
        <v>43.356999999999999</v>
      </c>
      <c r="AE21" s="44">
        <v>42.762</v>
      </c>
      <c r="AF21" s="42">
        <v>0.34147300000000003</v>
      </c>
      <c r="AG21" s="2">
        <f>[1]!BJM(H21:I24,AB21:AC24,0)</f>
        <v>3.0847011875188381E-2</v>
      </c>
      <c r="AH21" s="2">
        <f>[1]!BJM(H21:I24,AB21:AC24,1)</f>
        <v>-0.73630746808566183</v>
      </c>
    </row>
    <row r="22" spans="1:34">
      <c r="A22" s="64"/>
      <c r="B22" s="64"/>
      <c r="C22" s="46">
        <v>27</v>
      </c>
      <c r="D22" s="47">
        <v>874.3664</v>
      </c>
      <c r="E22" s="47">
        <v>36.920400000000001</v>
      </c>
      <c r="F22" s="47">
        <v>40.639600000000002</v>
      </c>
      <c r="G22" s="47">
        <v>39.648099999999999</v>
      </c>
      <c r="H22" s="26">
        <v>874.03599999999994</v>
      </c>
      <c r="I22" s="26">
        <v>36.734200000000001</v>
      </c>
      <c r="J22" s="26">
        <v>40.225000000000001</v>
      </c>
      <c r="K22" s="26">
        <v>39.348199999999999</v>
      </c>
      <c r="L22" s="26">
        <v>2456.5</v>
      </c>
      <c r="M22" s="26">
        <v>874.04880000000003</v>
      </c>
      <c r="N22" s="26">
        <v>36.286799999999999</v>
      </c>
      <c r="O22" s="26">
        <v>39.8842</v>
      </c>
      <c r="P22" s="26">
        <v>39.003900000000002</v>
      </c>
      <c r="Q22" s="26">
        <v>2847.53</v>
      </c>
      <c r="R22" s="63"/>
      <c r="S22" s="63"/>
      <c r="T22" s="63"/>
      <c r="U22" s="63"/>
      <c r="V22" s="63"/>
      <c r="W22" s="63"/>
      <c r="X22" s="20">
        <f t="shared" si="5"/>
        <v>3.7787362368916992E-2</v>
      </c>
      <c r="Y22" s="20">
        <f t="shared" si="6"/>
        <v>3.6323445182702627E-2</v>
      </c>
      <c r="Z22" s="20">
        <f t="shared" si="7"/>
        <v>-0.18619999999999948</v>
      </c>
      <c r="AA22" s="20">
        <f t="shared" si="8"/>
        <v>-0.63360000000000127</v>
      </c>
      <c r="AB22" s="44">
        <v>873.86159999999995</v>
      </c>
      <c r="AC22" s="44">
        <v>36.865499999999997</v>
      </c>
      <c r="AD22" s="44">
        <v>40.7866</v>
      </c>
      <c r="AE22" s="44">
        <v>39.761299999999999</v>
      </c>
      <c r="AF22" s="42">
        <v>0.54079600000000005</v>
      </c>
    </row>
    <row r="23" spans="1:34">
      <c r="A23" s="64"/>
      <c r="B23" s="64"/>
      <c r="C23" s="46">
        <v>32</v>
      </c>
      <c r="D23" s="47">
        <v>424.84160000000003</v>
      </c>
      <c r="E23" s="47">
        <v>33.433599999999998</v>
      </c>
      <c r="F23" s="47">
        <v>38.556600000000003</v>
      </c>
      <c r="G23" s="47">
        <v>37.236800000000002</v>
      </c>
      <c r="H23" s="26">
        <v>424.06479999999999</v>
      </c>
      <c r="I23" s="26">
        <v>33.388399999999997</v>
      </c>
      <c r="J23" s="26">
        <v>38.296500000000002</v>
      </c>
      <c r="K23" s="26">
        <v>37.060899999999997</v>
      </c>
      <c r="L23" s="26">
        <v>2031.6</v>
      </c>
      <c r="M23" s="26">
        <v>424.02800000000002</v>
      </c>
      <c r="N23" s="26">
        <v>33.0749</v>
      </c>
      <c r="O23" s="26">
        <v>37.761200000000002</v>
      </c>
      <c r="P23" s="26">
        <v>36.488799999999998</v>
      </c>
      <c r="Q23" s="26">
        <v>691.99099999999999</v>
      </c>
      <c r="R23" s="63"/>
      <c r="S23" s="63"/>
      <c r="T23" s="63"/>
      <c r="U23" s="63"/>
      <c r="V23" s="63"/>
      <c r="W23" s="63"/>
      <c r="X23" s="20">
        <f t="shared" si="5"/>
        <v>0.18284461785287434</v>
      </c>
      <c r="Y23" s="20">
        <f t="shared" si="6"/>
        <v>0.19150666977998579</v>
      </c>
      <c r="Z23" s="20">
        <f t="shared" si="7"/>
        <v>-4.5200000000001239E-2</v>
      </c>
      <c r="AA23" s="20">
        <f t="shared" si="8"/>
        <v>-0.35869999999999891</v>
      </c>
      <c r="AB23" s="44">
        <v>423.24560000000002</v>
      </c>
      <c r="AC23" s="44">
        <v>33.311599999999999</v>
      </c>
      <c r="AD23" s="44">
        <v>38.707500000000003</v>
      </c>
      <c r="AE23" s="44">
        <v>37.434600000000003</v>
      </c>
      <c r="AF23" s="42">
        <v>0.67449999999999999</v>
      </c>
    </row>
    <row r="24" spans="1:34">
      <c r="A24" s="64"/>
      <c r="B24" s="64"/>
      <c r="C24" s="46">
        <v>37</v>
      </c>
      <c r="D24" s="47">
        <v>215.3648</v>
      </c>
      <c r="E24" s="47">
        <v>30.498200000000001</v>
      </c>
      <c r="F24" s="47">
        <v>37.168300000000002</v>
      </c>
      <c r="G24" s="47">
        <v>35.605400000000003</v>
      </c>
      <c r="H24" s="26">
        <v>214.9872</v>
      </c>
      <c r="I24" s="26">
        <v>30.5442</v>
      </c>
      <c r="J24" s="26">
        <v>36.9026</v>
      </c>
      <c r="K24" s="26">
        <v>35.475700000000003</v>
      </c>
      <c r="L24" s="26">
        <v>1309.6500000000001</v>
      </c>
      <c r="M24" s="26">
        <v>215.01759999999999</v>
      </c>
      <c r="N24" s="26">
        <v>30.2867</v>
      </c>
      <c r="O24" s="26">
        <v>36.248899999999999</v>
      </c>
      <c r="P24" s="26">
        <v>34.7316</v>
      </c>
      <c r="Q24" s="26">
        <v>344.762</v>
      </c>
      <c r="R24" s="63"/>
      <c r="S24" s="63"/>
      <c r="T24" s="63"/>
      <c r="U24" s="63"/>
      <c r="V24" s="63"/>
      <c r="W24" s="63"/>
      <c r="X24" s="20">
        <f t="shared" si="5"/>
        <v>0.17533041611256855</v>
      </c>
      <c r="Y24" s="20">
        <f t="shared" si="6"/>
        <v>0.16121483176452933</v>
      </c>
      <c r="Z24" s="20">
        <f t="shared" si="7"/>
        <v>4.5999999999999375E-2</v>
      </c>
      <c r="AA24" s="20">
        <f t="shared" si="8"/>
        <v>-0.21150000000000091</v>
      </c>
      <c r="AB24" s="44">
        <v>214.70959999999999</v>
      </c>
      <c r="AC24" s="44">
        <v>30.402200000000001</v>
      </c>
      <c r="AD24" s="44">
        <v>37.231499999999997</v>
      </c>
      <c r="AE24" s="44">
        <v>35.815600000000003</v>
      </c>
      <c r="AF24" s="42">
        <v>0.72363599999999995</v>
      </c>
    </row>
    <row r="25" spans="1:34">
      <c r="A25" s="64"/>
      <c r="B25" s="64" t="s">
        <v>13</v>
      </c>
      <c r="C25" s="46">
        <v>22</v>
      </c>
      <c r="D25" s="47">
        <v>2138.4168</v>
      </c>
      <c r="E25" s="47">
        <v>37.965299999999999</v>
      </c>
      <c r="F25" s="47">
        <v>40.667999999999999</v>
      </c>
      <c r="G25" s="47">
        <v>41.388800000000003</v>
      </c>
      <c r="H25" s="26">
        <v>2140.6570000000002</v>
      </c>
      <c r="I25" s="26">
        <v>37.444099999999999</v>
      </c>
      <c r="J25" s="26">
        <v>39.740400000000001</v>
      </c>
      <c r="K25" s="26">
        <v>40.3703</v>
      </c>
      <c r="L25" s="26">
        <v>6467.2</v>
      </c>
      <c r="M25" s="26">
        <v>2139.9349999999999</v>
      </c>
      <c r="N25" s="26">
        <v>37.202399999999997</v>
      </c>
      <c r="O25" s="26">
        <v>39.320399999999999</v>
      </c>
      <c r="P25" s="26">
        <v>39.9758</v>
      </c>
      <c r="Q25" s="26">
        <v>2932.26</v>
      </c>
      <c r="R25" s="63">
        <f>[1]!BJM(H25:I28,M25:N28,0)</f>
        <v>-0.57445484177928785</v>
      </c>
      <c r="S25" s="63">
        <f>[1]!BJM(H25:I28,M25:N28,1)</f>
        <v>15.496743613508901</v>
      </c>
      <c r="T25" s="63">
        <f>[1]!BJM(D25:E28,H25:I28,0)</f>
        <v>-0.55262909422728901</v>
      </c>
      <c r="U25" s="63">
        <f>[1]!BJM(D25:E28,M25:N28,0)</f>
        <v>-1.127068046936742</v>
      </c>
      <c r="V25" s="63">
        <f>[1]!BJM(D25:E28,H25:I28,1)</f>
        <v>15.625448965919064</v>
      </c>
      <c r="W25" s="63">
        <f>[1]!BJM(D25:E28,M25:N28,1)</f>
        <v>33.239235921225507</v>
      </c>
      <c r="X25" s="20">
        <f t="shared" si="5"/>
        <v>0.10475974562116171</v>
      </c>
      <c r="Y25" s="20">
        <f t="shared" si="6"/>
        <v>7.0996449335787998E-2</v>
      </c>
      <c r="Z25" s="20">
        <f t="shared" si="7"/>
        <v>-0.52120000000000033</v>
      </c>
      <c r="AA25" s="20">
        <f t="shared" si="8"/>
        <v>-0.76290000000000191</v>
      </c>
      <c r="AB25" s="44">
        <v>2138.6887999999999</v>
      </c>
      <c r="AC25" s="44">
        <v>37.489800000000002</v>
      </c>
      <c r="AD25" s="44">
        <v>39.932699999999997</v>
      </c>
      <c r="AE25" s="44">
        <v>40.577300000000001</v>
      </c>
      <c r="AG25" s="2">
        <f>[1]!BJM(H25:I28,AB25:AC28,0)</f>
        <v>7.828194702407569E-2</v>
      </c>
      <c r="AH25" s="2">
        <f>[1]!BJM(H25:I28,AB25:AC28,1)</f>
        <v>-1.9697289101374471</v>
      </c>
    </row>
    <row r="26" spans="1:34">
      <c r="A26" s="64"/>
      <c r="B26" s="64"/>
      <c r="C26" s="46">
        <v>27</v>
      </c>
      <c r="D26" s="47">
        <v>859.29759999999999</v>
      </c>
      <c r="E26" s="47">
        <v>34.226799999999997</v>
      </c>
      <c r="F26" s="47">
        <v>37.991599999999998</v>
      </c>
      <c r="G26" s="47">
        <v>38.545499999999997</v>
      </c>
      <c r="H26" s="26">
        <v>859.11279999999999</v>
      </c>
      <c r="I26" s="26">
        <v>33.590499999999999</v>
      </c>
      <c r="J26" s="26">
        <v>37.181199999999997</v>
      </c>
      <c r="K26" s="26">
        <v>37.807099999999998</v>
      </c>
      <c r="L26" s="26">
        <v>2983.63</v>
      </c>
      <c r="M26" s="26">
        <v>859.39359999999999</v>
      </c>
      <c r="N26" s="26">
        <v>33.131999999999998</v>
      </c>
      <c r="O26" s="26">
        <v>37.009399999999999</v>
      </c>
      <c r="P26" s="26">
        <v>37.605200000000004</v>
      </c>
      <c r="Q26" s="26">
        <v>924.37699999999995</v>
      </c>
      <c r="R26" s="63"/>
      <c r="S26" s="63"/>
      <c r="T26" s="63"/>
      <c r="U26" s="63"/>
      <c r="V26" s="63"/>
      <c r="W26" s="63"/>
      <c r="X26" s="20">
        <f t="shared" si="5"/>
        <v>2.1505936941985597E-2</v>
      </c>
      <c r="Y26" s="20">
        <f t="shared" si="6"/>
        <v>1.117191529453866E-2</v>
      </c>
      <c r="Z26" s="20">
        <f t="shared" si="7"/>
        <v>-0.63629999999999853</v>
      </c>
      <c r="AA26" s="20">
        <f t="shared" si="8"/>
        <v>-1.0947999999999993</v>
      </c>
      <c r="AB26" s="44">
        <v>859.18640000000005</v>
      </c>
      <c r="AC26" s="44">
        <v>33.656100000000002</v>
      </c>
      <c r="AD26" s="44">
        <v>37.2624</v>
      </c>
      <c r="AE26" s="44">
        <v>37.8386</v>
      </c>
    </row>
    <row r="27" spans="1:34">
      <c r="A27" s="64"/>
      <c r="B27" s="64"/>
      <c r="C27" s="46">
        <v>32</v>
      </c>
      <c r="D27" s="47">
        <v>360.21120000000002</v>
      </c>
      <c r="E27" s="47">
        <v>30.826899999999998</v>
      </c>
      <c r="F27" s="47">
        <v>35.942</v>
      </c>
      <c r="G27" s="47">
        <v>36.494500000000002</v>
      </c>
      <c r="H27" s="26">
        <v>359.97359999999998</v>
      </c>
      <c r="I27" s="26">
        <v>30.237200000000001</v>
      </c>
      <c r="J27" s="26">
        <v>35.5364</v>
      </c>
      <c r="K27" s="26">
        <v>36.094299999999997</v>
      </c>
      <c r="L27" s="26">
        <v>2056.96</v>
      </c>
      <c r="M27" s="26">
        <v>360.04480000000001</v>
      </c>
      <c r="N27" s="26">
        <v>29.447299999999998</v>
      </c>
      <c r="O27" s="26">
        <v>35.126600000000003</v>
      </c>
      <c r="P27" s="26">
        <v>35.631999999999998</v>
      </c>
      <c r="Q27" s="26">
        <v>945.24400000000003</v>
      </c>
      <c r="R27" s="63"/>
      <c r="S27" s="63"/>
      <c r="T27" s="63"/>
      <c r="U27" s="63"/>
      <c r="V27" s="63"/>
      <c r="W27" s="63"/>
      <c r="X27" s="20">
        <f t="shared" si="5"/>
        <v>6.5961302702426547E-2</v>
      </c>
      <c r="Y27" s="20">
        <f t="shared" si="6"/>
        <v>4.6195121084522103E-2</v>
      </c>
      <c r="Z27" s="20">
        <f t="shared" si="7"/>
        <v>-0.589699999999997</v>
      </c>
      <c r="AA27" s="20">
        <f t="shared" si="8"/>
        <v>-1.3795999999999999</v>
      </c>
      <c r="AB27" s="44">
        <v>359.87040000000002</v>
      </c>
      <c r="AC27" s="44">
        <v>30.354099999999999</v>
      </c>
      <c r="AD27" s="44">
        <v>35.500999999999998</v>
      </c>
      <c r="AE27" s="44">
        <v>36.036200000000001</v>
      </c>
    </row>
    <row r="28" spans="1:34">
      <c r="A28" s="64"/>
      <c r="B28" s="64"/>
      <c r="C28" s="46">
        <v>37</v>
      </c>
      <c r="D28" s="47">
        <v>151.52719999999999</v>
      </c>
      <c r="E28" s="47">
        <v>27.7882</v>
      </c>
      <c r="F28" s="47">
        <v>34.506500000000003</v>
      </c>
      <c r="G28" s="47">
        <v>34.973999999999997</v>
      </c>
      <c r="H28" s="26">
        <v>150.97999999999999</v>
      </c>
      <c r="I28" s="26">
        <v>27.556000000000001</v>
      </c>
      <c r="J28" s="26">
        <v>34.255200000000002</v>
      </c>
      <c r="K28" s="26">
        <v>34.725499999999997</v>
      </c>
      <c r="L28" s="26">
        <v>1357.17</v>
      </c>
      <c r="M28" s="26">
        <v>150.95359999999999</v>
      </c>
      <c r="N28" s="26">
        <v>26.905200000000001</v>
      </c>
      <c r="O28" s="26">
        <v>33.6511</v>
      </c>
      <c r="P28" s="26">
        <v>34.116</v>
      </c>
      <c r="Q28" s="26">
        <v>1195.56</v>
      </c>
      <c r="R28" s="63"/>
      <c r="S28" s="63"/>
      <c r="T28" s="63"/>
      <c r="U28" s="63"/>
      <c r="V28" s="63"/>
      <c r="W28" s="63"/>
      <c r="X28" s="20">
        <f t="shared" si="5"/>
        <v>0.36112328347650041</v>
      </c>
      <c r="Y28" s="20">
        <f t="shared" si="6"/>
        <v>0.37854589803018801</v>
      </c>
      <c r="Z28" s="20">
        <f t="shared" si="7"/>
        <v>-0.23219999999999885</v>
      </c>
      <c r="AA28" s="20">
        <f t="shared" si="8"/>
        <v>-0.88299999999999912</v>
      </c>
      <c r="AB28" s="44">
        <v>150.91679999999999</v>
      </c>
      <c r="AC28" s="44">
        <v>27.588899999999999</v>
      </c>
      <c r="AD28" s="44">
        <v>34.311999999999998</v>
      </c>
      <c r="AE28" s="44">
        <v>34.864100000000001</v>
      </c>
    </row>
    <row r="29" spans="1:34">
      <c r="A29" s="64"/>
      <c r="B29" s="64" t="s">
        <v>15</v>
      </c>
      <c r="C29" s="46">
        <v>22</v>
      </c>
      <c r="D29" s="47">
        <v>2740.7728000000002</v>
      </c>
      <c r="E29" s="47">
        <v>38.277000000000001</v>
      </c>
      <c r="F29" s="47">
        <v>42.509500000000003</v>
      </c>
      <c r="G29" s="47">
        <v>43.500700000000002</v>
      </c>
      <c r="H29" s="26">
        <v>2741.0529999999999</v>
      </c>
      <c r="I29" s="26">
        <v>37.296900000000001</v>
      </c>
      <c r="J29" s="26">
        <v>41.542299999999997</v>
      </c>
      <c r="K29" s="26">
        <v>42.401200000000003</v>
      </c>
      <c r="L29" s="26">
        <v>6342.79</v>
      </c>
      <c r="M29" s="26">
        <v>2740.51</v>
      </c>
      <c r="N29" s="26">
        <v>37.081299999999999</v>
      </c>
      <c r="O29" s="26">
        <v>41.219099999999997</v>
      </c>
      <c r="P29" s="26">
        <v>42.099800000000002</v>
      </c>
      <c r="Q29" s="26">
        <v>4218.55</v>
      </c>
      <c r="R29" s="63">
        <f>[1]!BJM(H29:I32,M29:N32,0)</f>
        <v>-0.52605929715957778</v>
      </c>
      <c r="S29" s="63">
        <f>[1]!BJM(H29:I32,M29:N32,1)</f>
        <v>16.035692018767712</v>
      </c>
      <c r="T29" s="63">
        <f>[1]!BJM(D29:E32,H29:I32,0)</f>
        <v>-0.98173884707175285</v>
      </c>
      <c r="U29" s="63">
        <f>[1]!BJM(D29:E32,M29:N32,0)</f>
        <v>-1.5076668592696185</v>
      </c>
      <c r="V29" s="63">
        <f>[1]!BJM(D29:E32,H29:I32,1)</f>
        <v>36.345271837327985</v>
      </c>
      <c r="W29" s="63">
        <f>[1]!BJM(D29:E32,M29:N32,1)</f>
        <v>56.863548801919904</v>
      </c>
      <c r="X29" s="20">
        <f t="shared" si="5"/>
        <v>1.0223393927424234E-2</v>
      </c>
      <c r="Y29" s="20">
        <f t="shared" si="6"/>
        <v>9.5885364886856041E-3</v>
      </c>
      <c r="Z29" s="20">
        <f t="shared" si="7"/>
        <v>-0.98010000000000019</v>
      </c>
      <c r="AA29" s="20">
        <f t="shared" si="8"/>
        <v>-1.1957000000000022</v>
      </c>
      <c r="AB29" s="44">
        <v>2739.6871999999998</v>
      </c>
      <c r="AC29" s="44">
        <v>37.535200000000003</v>
      </c>
      <c r="AD29" s="44">
        <v>41.820999999999998</v>
      </c>
      <c r="AE29" s="44">
        <v>42.716700000000003</v>
      </c>
      <c r="AG29" s="2">
        <f>[1]!BJM(H29:I32,AB29:AC32,0)</f>
        <v>0.13690083117054047</v>
      </c>
      <c r="AH29" s="2">
        <f>[1]!BJM(H29:I32,AB29:AC32,1)</f>
        <v>-3.6357784343216903</v>
      </c>
    </row>
    <row r="30" spans="1:34">
      <c r="A30" s="64"/>
      <c r="B30" s="64"/>
      <c r="C30" s="46">
        <v>27</v>
      </c>
      <c r="D30" s="47">
        <v>904.18240000000003</v>
      </c>
      <c r="E30" s="47">
        <v>34.241300000000003</v>
      </c>
      <c r="F30" s="47">
        <v>40.5488</v>
      </c>
      <c r="G30" s="47">
        <v>41.397199999999998</v>
      </c>
      <c r="H30" s="26">
        <v>904.06240000000003</v>
      </c>
      <c r="I30" s="26">
        <v>33.1492</v>
      </c>
      <c r="J30" s="26">
        <v>39.675400000000003</v>
      </c>
      <c r="K30" s="26">
        <v>40.512599999999999</v>
      </c>
      <c r="L30" s="26">
        <v>2581.58</v>
      </c>
      <c r="M30" s="26">
        <v>906.572</v>
      </c>
      <c r="N30" s="26">
        <v>32.835099999999997</v>
      </c>
      <c r="O30" s="26">
        <v>39.383499999999998</v>
      </c>
      <c r="P30" s="26">
        <v>40.270600000000002</v>
      </c>
      <c r="Q30" s="26">
        <v>637.65899999999999</v>
      </c>
      <c r="R30" s="63"/>
      <c r="S30" s="63"/>
      <c r="T30" s="63"/>
      <c r="U30" s="63"/>
      <c r="V30" s="63"/>
      <c r="W30" s="63"/>
      <c r="X30" s="20">
        <f t="shared" si="5"/>
        <v>1.3271658461832984E-2</v>
      </c>
      <c r="Y30" s="20">
        <f t="shared" si="6"/>
        <v>0.26428295883662112</v>
      </c>
      <c r="Z30" s="20">
        <f t="shared" si="7"/>
        <v>-1.0921000000000021</v>
      </c>
      <c r="AA30" s="20">
        <f t="shared" si="8"/>
        <v>-1.4062000000000054</v>
      </c>
      <c r="AB30" s="44">
        <v>903.49680000000001</v>
      </c>
      <c r="AC30" s="44">
        <v>33.296300000000002</v>
      </c>
      <c r="AD30" s="44">
        <v>39.995600000000003</v>
      </c>
      <c r="AE30" s="44">
        <v>40.8125</v>
      </c>
    </row>
    <row r="31" spans="1:34">
      <c r="A31" s="64"/>
      <c r="B31" s="64"/>
      <c r="C31" s="46">
        <v>32</v>
      </c>
      <c r="D31" s="47">
        <v>334.92880000000002</v>
      </c>
      <c r="E31" s="47">
        <v>31.191600000000001</v>
      </c>
      <c r="F31" s="47">
        <v>39.273899999999998</v>
      </c>
      <c r="G31" s="47">
        <v>40.018700000000003</v>
      </c>
      <c r="H31" s="26">
        <v>333.96080000000001</v>
      </c>
      <c r="I31" s="26">
        <v>30.145600000000002</v>
      </c>
      <c r="J31" s="26">
        <v>38.692399999999999</v>
      </c>
      <c r="K31" s="26">
        <v>39.484400000000001</v>
      </c>
      <c r="L31" s="26">
        <v>2119.6</v>
      </c>
      <c r="M31" s="26">
        <v>333.6968</v>
      </c>
      <c r="N31" s="26">
        <v>29.3094</v>
      </c>
      <c r="O31" s="26">
        <v>38.003</v>
      </c>
      <c r="P31" s="26">
        <v>38.9773</v>
      </c>
      <c r="Q31" s="26">
        <v>1707.51</v>
      </c>
      <c r="R31" s="63"/>
      <c r="S31" s="63"/>
      <c r="T31" s="63"/>
      <c r="U31" s="63"/>
      <c r="V31" s="63"/>
      <c r="W31" s="63"/>
      <c r="X31" s="20">
        <f t="shared" si="5"/>
        <v>0.28901665070308008</v>
      </c>
      <c r="Y31" s="20">
        <f t="shared" si="6"/>
        <v>0.36783937362210345</v>
      </c>
      <c r="Z31" s="20">
        <f t="shared" si="7"/>
        <v>-1.0459999999999994</v>
      </c>
      <c r="AA31" s="20">
        <f t="shared" si="8"/>
        <v>-1.882200000000001</v>
      </c>
      <c r="AB31" s="44">
        <v>333.48239999999998</v>
      </c>
      <c r="AC31" s="44">
        <v>30.356400000000001</v>
      </c>
      <c r="AD31" s="44">
        <v>38.860399999999998</v>
      </c>
      <c r="AE31" s="44">
        <v>39.602499999999999</v>
      </c>
    </row>
    <row r="32" spans="1:34">
      <c r="A32" s="64"/>
      <c r="B32" s="64"/>
      <c r="C32" s="46">
        <v>37</v>
      </c>
      <c r="D32" s="47">
        <v>130.04239999999999</v>
      </c>
      <c r="E32" s="47">
        <v>28.253599999999999</v>
      </c>
      <c r="F32" s="47">
        <v>38.211199999999998</v>
      </c>
      <c r="G32" s="47">
        <v>38.9985</v>
      </c>
      <c r="H32" s="26">
        <v>129.65280000000001</v>
      </c>
      <c r="I32" s="26">
        <v>27.787099999999999</v>
      </c>
      <c r="J32" s="26">
        <v>38.033499999999997</v>
      </c>
      <c r="K32" s="26">
        <v>38.744900000000001</v>
      </c>
      <c r="L32" s="26">
        <v>1582.16</v>
      </c>
      <c r="M32" s="26">
        <v>129.792</v>
      </c>
      <c r="N32" s="26">
        <v>27.0565</v>
      </c>
      <c r="O32" s="26">
        <v>37.270299999999999</v>
      </c>
      <c r="P32" s="26">
        <v>38.214399999999998</v>
      </c>
      <c r="Q32" s="26">
        <v>1440.12</v>
      </c>
      <c r="R32" s="63"/>
      <c r="S32" s="63"/>
      <c r="T32" s="63"/>
      <c r="U32" s="63"/>
      <c r="V32" s="63"/>
      <c r="W32" s="63"/>
      <c r="X32" s="20">
        <f t="shared" si="5"/>
        <v>0.29959459376324427</v>
      </c>
      <c r="Y32" s="20">
        <f t="shared" si="6"/>
        <v>0.19255258284988963</v>
      </c>
      <c r="Z32" s="20">
        <f t="shared" si="7"/>
        <v>-0.46649999999999991</v>
      </c>
      <c r="AA32" s="20">
        <f t="shared" si="8"/>
        <v>-1.1970999999999989</v>
      </c>
      <c r="AB32" s="44">
        <v>129.7784</v>
      </c>
      <c r="AC32" s="44">
        <v>27.566500000000001</v>
      </c>
      <c r="AD32" s="44">
        <v>37.945900000000002</v>
      </c>
      <c r="AE32" s="44">
        <v>38.641100000000002</v>
      </c>
    </row>
    <row r="33" spans="1:34">
      <c r="A33" s="64"/>
      <c r="B33" s="64" t="s">
        <v>14</v>
      </c>
      <c r="C33" s="46">
        <v>22</v>
      </c>
      <c r="D33" s="47">
        <v>1375.0368000000001</v>
      </c>
      <c r="E33" s="47">
        <v>39.749899999999997</v>
      </c>
      <c r="F33" s="47">
        <v>41.133200000000002</v>
      </c>
      <c r="G33" s="47">
        <v>42.224800000000002</v>
      </c>
      <c r="H33" s="26">
        <v>1375.4390000000001</v>
      </c>
      <c r="I33" s="26">
        <v>39.379800000000003</v>
      </c>
      <c r="J33" s="26">
        <v>40.860799999999998</v>
      </c>
      <c r="K33" s="26">
        <v>41.909700000000001</v>
      </c>
      <c r="L33" s="26">
        <v>4342.05</v>
      </c>
      <c r="M33" s="26">
        <v>1375.0940000000001</v>
      </c>
      <c r="N33" s="26">
        <v>39.107199999999999</v>
      </c>
      <c r="O33" s="26">
        <v>40.677700000000002</v>
      </c>
      <c r="P33" s="26">
        <v>41.749299999999998</v>
      </c>
      <c r="Q33" s="26">
        <v>3546.57</v>
      </c>
      <c r="R33" s="63">
        <f>[1]!BJM(H33:I36,M33:N36,0)</f>
        <v>-0.27490423581922879</v>
      </c>
      <c r="S33" s="63">
        <f>[1]!BJM(H33:I36,M33:N36,1)</f>
        <v>6.616354146332859</v>
      </c>
      <c r="T33" s="63">
        <f>[1]!BJM(D33:E36,H33:I36,0)</f>
        <v>-0.33928655743994801</v>
      </c>
      <c r="U33" s="63">
        <f>[1]!BJM(D33:E36,M33:N36,0)</f>
        <v>-0.61431074776857508</v>
      </c>
      <c r="V33" s="63">
        <f>[1]!BJM(D33:E36,H33:I36,1)</f>
        <v>7.7708788003055806</v>
      </c>
      <c r="W33" s="63">
        <f>[1]!BJM(D33:E36,M33:N36,1)</f>
        <v>14.926611235926067</v>
      </c>
      <c r="X33" s="20">
        <f t="shared" si="5"/>
        <v>2.9250126251166037E-2</v>
      </c>
      <c r="Y33" s="20">
        <f t="shared" si="6"/>
        <v>4.1598886662499628E-3</v>
      </c>
      <c r="Z33" s="20">
        <f t="shared" si="7"/>
        <v>-0.37009999999999366</v>
      </c>
      <c r="AA33" s="20">
        <f t="shared" si="8"/>
        <v>-0.64269999999999783</v>
      </c>
      <c r="AB33" s="44">
        <v>1375.5784000000001</v>
      </c>
      <c r="AC33" s="44">
        <v>39.438000000000002</v>
      </c>
      <c r="AD33" s="44">
        <v>41.0197</v>
      </c>
      <c r="AE33" s="44">
        <v>42.065899999999999</v>
      </c>
      <c r="AG33" s="2">
        <f>[1]!BJM(H33:I36,AB33:AC36,0)</f>
        <v>-3.3829945535257784E-3</v>
      </c>
      <c r="AH33" s="2">
        <f>[1]!BJM(H33:I36,AB33:AC36,1)</f>
        <v>-4.0835733111266315E-2</v>
      </c>
    </row>
    <row r="34" spans="1:34">
      <c r="A34" s="64"/>
      <c r="B34" s="64"/>
      <c r="C34" s="46">
        <v>27</v>
      </c>
      <c r="D34" s="47">
        <v>642.94960000000003</v>
      </c>
      <c r="E34" s="47">
        <v>35.747500000000002</v>
      </c>
      <c r="F34" s="47">
        <v>38.261800000000001</v>
      </c>
      <c r="G34" s="47">
        <v>39.493499999999997</v>
      </c>
      <c r="H34" s="26">
        <v>642.67359999999996</v>
      </c>
      <c r="I34" s="26">
        <v>35.318899999999999</v>
      </c>
      <c r="J34" s="26">
        <v>37.963700000000003</v>
      </c>
      <c r="K34" s="26">
        <v>39.110199999999999</v>
      </c>
      <c r="L34" s="26">
        <v>3977.23</v>
      </c>
      <c r="M34" s="26">
        <v>642.12639999999999</v>
      </c>
      <c r="N34" s="26">
        <v>34.936900000000001</v>
      </c>
      <c r="O34" s="26">
        <v>37.662799999999997</v>
      </c>
      <c r="P34" s="26">
        <v>38.728999999999999</v>
      </c>
      <c r="Q34" s="26">
        <v>1123.52</v>
      </c>
      <c r="R34" s="63"/>
      <c r="S34" s="63"/>
      <c r="T34" s="63"/>
      <c r="U34" s="63"/>
      <c r="V34" s="63"/>
      <c r="W34" s="63"/>
      <c r="X34" s="20">
        <f t="shared" si="5"/>
        <v>4.2927159453877456E-2</v>
      </c>
      <c r="Y34" s="20">
        <f t="shared" si="6"/>
        <v>0.12803491906675774</v>
      </c>
      <c r="Z34" s="20">
        <f t="shared" si="7"/>
        <v>-0.42860000000000298</v>
      </c>
      <c r="AA34" s="20">
        <f t="shared" si="8"/>
        <v>-0.81060000000000088</v>
      </c>
      <c r="AB34" s="44">
        <v>642.58720000000005</v>
      </c>
      <c r="AC34" s="44">
        <v>35.376300000000001</v>
      </c>
      <c r="AD34" s="44">
        <v>38.118499999999997</v>
      </c>
      <c r="AE34" s="44">
        <v>39.262</v>
      </c>
    </row>
    <row r="35" spans="1:34">
      <c r="A35" s="64"/>
      <c r="B35" s="64"/>
      <c r="C35" s="46">
        <v>32</v>
      </c>
      <c r="D35" s="47">
        <v>300.13600000000002</v>
      </c>
      <c r="E35" s="47">
        <v>32.187899999999999</v>
      </c>
      <c r="F35" s="47">
        <v>36.233699999999999</v>
      </c>
      <c r="G35" s="47">
        <v>37.398699999999998</v>
      </c>
      <c r="H35" s="26">
        <v>300.17200000000003</v>
      </c>
      <c r="I35" s="26">
        <v>31.898299999999999</v>
      </c>
      <c r="J35" s="26">
        <v>35.908299999999997</v>
      </c>
      <c r="K35" s="26">
        <v>36.971600000000002</v>
      </c>
      <c r="L35" s="26">
        <v>1434.69</v>
      </c>
      <c r="M35" s="26">
        <v>301.7448</v>
      </c>
      <c r="N35" s="26">
        <v>31.733899999999998</v>
      </c>
      <c r="O35" s="26">
        <v>35.456899999999997</v>
      </c>
      <c r="P35" s="26">
        <v>36.553800000000003</v>
      </c>
      <c r="Q35" s="26">
        <v>536.971</v>
      </c>
      <c r="R35" s="63"/>
      <c r="S35" s="63"/>
      <c r="T35" s="63"/>
      <c r="U35" s="63"/>
      <c r="V35" s="63"/>
      <c r="W35" s="63"/>
      <c r="X35" s="20">
        <f t="shared" si="5"/>
        <v>1.1994562465016312E-2</v>
      </c>
      <c r="Y35" s="20">
        <f t="shared" si="6"/>
        <v>0.53602366926992218</v>
      </c>
      <c r="Z35" s="20">
        <f t="shared" si="7"/>
        <v>-0.28960000000000008</v>
      </c>
      <c r="AA35" s="20">
        <f t="shared" si="8"/>
        <v>-0.45400000000000063</v>
      </c>
      <c r="AB35" s="44">
        <v>299.92559999999997</v>
      </c>
      <c r="AC35" s="44">
        <v>31.826899999999998</v>
      </c>
      <c r="AD35" s="44">
        <v>36.123800000000003</v>
      </c>
      <c r="AE35" s="44">
        <v>37.189700000000002</v>
      </c>
    </row>
    <row r="36" spans="1:34">
      <c r="A36" s="64"/>
      <c r="B36" s="64"/>
      <c r="C36" s="46">
        <v>37</v>
      </c>
      <c r="D36" s="47">
        <v>144.7696</v>
      </c>
      <c r="E36" s="47">
        <v>29.335999999999999</v>
      </c>
      <c r="F36" s="47">
        <v>34.818399999999997</v>
      </c>
      <c r="G36" s="47">
        <v>35.953400000000002</v>
      </c>
      <c r="H36" s="26">
        <v>143.98079999999999</v>
      </c>
      <c r="I36" s="26">
        <v>29.140999999999998</v>
      </c>
      <c r="J36" s="26">
        <v>34.481900000000003</v>
      </c>
      <c r="K36" s="26">
        <v>35.4923</v>
      </c>
      <c r="L36" s="26">
        <v>832.00900000000001</v>
      </c>
      <c r="M36" s="26">
        <v>144.02000000000001</v>
      </c>
      <c r="N36" s="26">
        <v>28.917899999999999</v>
      </c>
      <c r="O36" s="26">
        <v>33.760800000000003</v>
      </c>
      <c r="P36" s="26">
        <v>34.808599999999998</v>
      </c>
      <c r="Q36" s="26">
        <v>444.267</v>
      </c>
      <c r="R36" s="63"/>
      <c r="S36" s="63"/>
      <c r="T36" s="63"/>
      <c r="U36" s="63"/>
      <c r="V36" s="63"/>
      <c r="W36" s="63"/>
      <c r="X36" s="20">
        <f t="shared" si="5"/>
        <v>0.54486577292470872</v>
      </c>
      <c r="Y36" s="20">
        <f t="shared" si="6"/>
        <v>0.5177882649395914</v>
      </c>
      <c r="Z36" s="20">
        <f t="shared" si="7"/>
        <v>-0.19500000000000028</v>
      </c>
      <c r="AA36" s="20">
        <f t="shared" si="8"/>
        <v>-0.41809999999999903</v>
      </c>
      <c r="AB36" s="44">
        <v>143.91679999999999</v>
      </c>
      <c r="AC36" s="44">
        <v>29.073599999999999</v>
      </c>
      <c r="AD36" s="44">
        <v>34.778300000000002</v>
      </c>
      <c r="AE36" s="44">
        <v>35.779800000000002</v>
      </c>
    </row>
    <row r="37" spans="1:34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31"/>
      <c r="R37" s="19">
        <f t="shared" ref="R37:AA37" si="9">AVERAGE(R21:R36)</f>
        <v>-0.4367191177804452</v>
      </c>
      <c r="S37" s="19">
        <f t="shared" si="9"/>
        <v>11.621677491409839</v>
      </c>
      <c r="T37" s="19">
        <f t="shared" si="9"/>
        <v>-0.49420740508670602</v>
      </c>
      <c r="U37" s="19">
        <f t="shared" si="9"/>
        <v>-0.93093863156570256</v>
      </c>
      <c r="V37" s="19">
        <f t="shared" si="9"/>
        <v>15.489325459907977</v>
      </c>
      <c r="W37" s="19">
        <f t="shared" si="9"/>
        <v>28.918569342988746</v>
      </c>
      <c r="X37" s="19">
        <f t="shared" si="9"/>
        <v>0.14388756473962711</v>
      </c>
      <c r="Y37" s="19">
        <f t="shared" si="9"/>
        <v>0.19079936061030742</v>
      </c>
      <c r="Z37" s="19">
        <f t="shared" si="9"/>
        <v>-0.45239999999999947</v>
      </c>
      <c r="AA37" s="19">
        <f t="shared" si="9"/>
        <v>-0.8722562500000004</v>
      </c>
    </row>
    <row r="38" spans="1:34">
      <c r="A38" s="75" t="s">
        <v>2</v>
      </c>
      <c r="B38" s="64" t="s">
        <v>12</v>
      </c>
      <c r="C38" s="46">
        <v>22</v>
      </c>
      <c r="D38" s="47">
        <v>1524.9351999999999</v>
      </c>
      <c r="E38" s="47">
        <v>40.701300000000003</v>
      </c>
      <c r="F38" s="47">
        <v>43.9161</v>
      </c>
      <c r="G38" s="47">
        <v>43.075000000000003</v>
      </c>
      <c r="H38" s="26">
        <v>1510.1128000000001</v>
      </c>
      <c r="I38" s="26">
        <v>39.8735</v>
      </c>
      <c r="J38" s="26">
        <v>43.185299999999998</v>
      </c>
      <c r="K38" s="26">
        <v>42.381100000000004</v>
      </c>
      <c r="L38" s="33"/>
      <c r="M38" s="26">
        <v>1512.5540000000001</v>
      </c>
      <c r="N38" s="26">
        <v>40.274799999999999</v>
      </c>
      <c r="O38" s="26">
        <v>43.264000000000003</v>
      </c>
      <c r="P38" s="26">
        <v>42.528500000000001</v>
      </c>
      <c r="Q38" s="33"/>
      <c r="R38" s="63">
        <f>[1]!BJM(H38:I41,M38:N41,0)</f>
        <v>0.57490497146151209</v>
      </c>
      <c r="S38" s="63">
        <f>[1]!BJM(H38:I41,M38:N41,1)</f>
        <v>-12.224700754108309</v>
      </c>
      <c r="T38" s="63">
        <f>[1]!BJM(D38:E41,H38:I41,0)</f>
        <v>-0.78479391217393113</v>
      </c>
      <c r="U38" s="63">
        <f>[1]!BJM(D38:E41,M38:N41,0)</f>
        <v>-0.2085800376873902</v>
      </c>
      <c r="V38" s="63">
        <f>[1]!BJM(D38:E41,H38:I41,1)</f>
        <v>18.967064078686867</v>
      </c>
      <c r="W38" s="63">
        <f>[1]!BJM(D38:E41,M38:N41,1)</f>
        <v>4.4433475347419593</v>
      </c>
      <c r="X38" s="20">
        <f t="shared" ref="X38:X53" si="10">ABS(D38-H38)/D38*100</f>
        <v>0.97200195785367083</v>
      </c>
      <c r="Y38" s="20">
        <f t="shared" ref="Y38:Y53" si="11">ABS(D38-M38)/D38*100</f>
        <v>0.81191646700789699</v>
      </c>
      <c r="Z38" s="20">
        <f t="shared" ref="Z38:Z53" si="12">(I38-E38)</f>
        <v>-0.82780000000000342</v>
      </c>
      <c r="AA38" s="20">
        <f t="shared" ref="AA38:AA53" si="13">(N38-E38)</f>
        <v>-0.42650000000000432</v>
      </c>
    </row>
    <row r="39" spans="1:34">
      <c r="A39" s="64"/>
      <c r="B39" s="64"/>
      <c r="C39" s="46">
        <v>27</v>
      </c>
      <c r="D39" s="47">
        <v>765.00959999999998</v>
      </c>
      <c r="E39" s="47">
        <v>36.9495</v>
      </c>
      <c r="F39" s="47">
        <v>41.326900000000002</v>
      </c>
      <c r="G39" s="47">
        <v>40.093299999999999</v>
      </c>
      <c r="H39" s="26">
        <v>758.27840000000003</v>
      </c>
      <c r="I39" s="26">
        <v>35.8596</v>
      </c>
      <c r="J39" s="26">
        <v>40.384700000000002</v>
      </c>
      <c r="K39" s="26">
        <v>39.295699999999997</v>
      </c>
      <c r="L39" s="33"/>
      <c r="M39" s="26">
        <v>760.6472</v>
      </c>
      <c r="N39" s="26">
        <v>36.6723</v>
      </c>
      <c r="O39" s="26">
        <v>40.855800000000002</v>
      </c>
      <c r="P39" s="26">
        <v>39.735399999999998</v>
      </c>
      <c r="Q39" s="33"/>
      <c r="R39" s="63"/>
      <c r="S39" s="63"/>
      <c r="T39" s="63"/>
      <c r="U39" s="63"/>
      <c r="V39" s="63"/>
      <c r="W39" s="63"/>
      <c r="X39" s="20">
        <f t="shared" si="10"/>
        <v>0.87988438315021733</v>
      </c>
      <c r="Y39" s="20">
        <f t="shared" si="11"/>
        <v>0.57024121004494321</v>
      </c>
      <c r="Z39" s="20">
        <f t="shared" si="12"/>
        <v>-1.0899000000000001</v>
      </c>
      <c r="AA39" s="20">
        <f t="shared" si="13"/>
        <v>-0.27720000000000056</v>
      </c>
    </row>
    <row r="40" spans="1:34">
      <c r="A40" s="64"/>
      <c r="B40" s="64"/>
      <c r="C40" s="46">
        <v>32</v>
      </c>
      <c r="D40" s="47">
        <v>379.04559999999998</v>
      </c>
      <c r="E40" s="47">
        <v>33.599299999999999</v>
      </c>
      <c r="F40" s="47">
        <v>39.221800000000002</v>
      </c>
      <c r="G40" s="47">
        <v>37.709400000000002</v>
      </c>
      <c r="H40" s="26">
        <v>376.32319999999999</v>
      </c>
      <c r="I40" s="26">
        <v>32.9375</v>
      </c>
      <c r="J40" s="26">
        <v>38.409999999999997</v>
      </c>
      <c r="K40" s="26">
        <v>37.14</v>
      </c>
      <c r="L40" s="33"/>
      <c r="M40" s="26">
        <v>376.99200000000002</v>
      </c>
      <c r="N40" s="26">
        <v>33.4283</v>
      </c>
      <c r="O40" s="26">
        <v>38.861800000000002</v>
      </c>
      <c r="P40" s="26">
        <v>37.514600000000002</v>
      </c>
      <c r="Q40" s="33"/>
      <c r="R40" s="63"/>
      <c r="S40" s="63"/>
      <c r="T40" s="63"/>
      <c r="U40" s="63"/>
      <c r="V40" s="63"/>
      <c r="W40" s="63"/>
      <c r="X40" s="20">
        <f t="shared" si="10"/>
        <v>0.71822493124837572</v>
      </c>
      <c r="Y40" s="20">
        <f t="shared" si="11"/>
        <v>0.54178178034515123</v>
      </c>
      <c r="Z40" s="20">
        <f t="shared" si="12"/>
        <v>-0.6617999999999995</v>
      </c>
      <c r="AA40" s="20">
        <f t="shared" si="13"/>
        <v>-0.17099999999999937</v>
      </c>
    </row>
    <row r="41" spans="1:34">
      <c r="A41" s="64"/>
      <c r="B41" s="64"/>
      <c r="C41" s="46">
        <v>37</v>
      </c>
      <c r="D41" s="47">
        <v>197.9128</v>
      </c>
      <c r="E41" s="47">
        <v>30.8141</v>
      </c>
      <c r="F41" s="47">
        <v>37.808100000000003</v>
      </c>
      <c r="G41" s="47">
        <v>36.174900000000001</v>
      </c>
      <c r="H41" s="26">
        <v>195.67840000000001</v>
      </c>
      <c r="I41" s="26">
        <v>30.362100000000002</v>
      </c>
      <c r="J41" s="26">
        <v>37.364400000000003</v>
      </c>
      <c r="K41" s="26">
        <v>35.838799999999999</v>
      </c>
      <c r="L41" s="33"/>
      <c r="M41" s="26">
        <v>195.6704</v>
      </c>
      <c r="N41" s="26">
        <v>30.679600000000001</v>
      </c>
      <c r="O41" s="26">
        <v>37.571100000000001</v>
      </c>
      <c r="P41" s="26">
        <v>35.995399999999997</v>
      </c>
      <c r="Q41" s="33"/>
      <c r="R41" s="63"/>
      <c r="S41" s="63"/>
      <c r="T41" s="63"/>
      <c r="U41" s="63"/>
      <c r="V41" s="63"/>
      <c r="W41" s="63"/>
      <c r="X41" s="20">
        <f t="shared" si="10"/>
        <v>1.1289820567441791</v>
      </c>
      <c r="Y41" s="20">
        <f t="shared" si="11"/>
        <v>1.1330242409788571</v>
      </c>
      <c r="Z41" s="20">
        <f t="shared" si="12"/>
        <v>-0.45199999999999818</v>
      </c>
      <c r="AA41" s="20">
        <f t="shared" si="13"/>
        <v>-0.13449999999999918</v>
      </c>
    </row>
    <row r="42" spans="1:34">
      <c r="A42" s="64"/>
      <c r="B42" s="64" t="s">
        <v>13</v>
      </c>
      <c r="C42" s="46">
        <v>22</v>
      </c>
      <c r="D42" s="47">
        <v>1706.1559999999999</v>
      </c>
      <c r="E42" s="47">
        <v>38.252699999999997</v>
      </c>
      <c r="F42" s="47">
        <v>41.303600000000003</v>
      </c>
      <c r="G42" s="47">
        <v>42.274500000000003</v>
      </c>
      <c r="H42" s="26">
        <v>1702.6984</v>
      </c>
      <c r="I42" s="26">
        <v>37.0105</v>
      </c>
      <c r="J42" s="26">
        <v>39.790599999999998</v>
      </c>
      <c r="K42" s="26">
        <v>40.530200000000001</v>
      </c>
      <c r="L42" s="33"/>
      <c r="M42" s="26">
        <v>1707.876</v>
      </c>
      <c r="N42" s="26">
        <v>37.9283</v>
      </c>
      <c r="O42" s="26">
        <v>40.5901</v>
      </c>
      <c r="P42" s="26">
        <v>41.4711</v>
      </c>
      <c r="Q42" s="33"/>
      <c r="R42" s="63">
        <f>[1]!BJM(H42:I45,M42:N45,0)</f>
        <v>1.0553475089881565</v>
      </c>
      <c r="S42" s="63">
        <f>[1]!BJM(H42:I45,M42:N45,1)</f>
        <v>-23.224245838130663</v>
      </c>
      <c r="T42" s="63">
        <f>[1]!BJM(D42:E45,H42:I45,0)</f>
        <v>-1.4630537766756293</v>
      </c>
      <c r="U42" s="63">
        <f>[1]!BJM(D42:E45,M42:N45,0)</f>
        <v>-0.40758495293583913</v>
      </c>
      <c r="V42" s="63">
        <f>[1]!BJM(D42:E45,H42:I45,1)</f>
        <v>44.362512519218832</v>
      </c>
      <c r="W42" s="63">
        <f>[1]!BJM(D42:E45,M42:N45,1)</f>
        <v>10.001285585041231</v>
      </c>
      <c r="X42" s="20">
        <f t="shared" si="10"/>
        <v>0.20265438799265464</v>
      </c>
      <c r="Y42" s="20">
        <f t="shared" si="11"/>
        <v>0.10081141466548355</v>
      </c>
      <c r="Z42" s="20">
        <f t="shared" si="12"/>
        <v>-1.2421999999999969</v>
      </c>
      <c r="AA42" s="20">
        <f t="shared" si="13"/>
        <v>-0.32439999999999714</v>
      </c>
    </row>
    <row r="43" spans="1:34">
      <c r="A43" s="64"/>
      <c r="B43" s="64"/>
      <c r="C43" s="46">
        <v>27</v>
      </c>
      <c r="D43" s="47">
        <v>798.81600000000003</v>
      </c>
      <c r="E43" s="47">
        <v>34.889000000000003</v>
      </c>
      <c r="F43" s="47">
        <v>38.811900000000001</v>
      </c>
      <c r="G43" s="47">
        <v>39.568399999999997</v>
      </c>
      <c r="H43" s="26">
        <v>795.41279999999995</v>
      </c>
      <c r="I43" s="26">
        <v>33.075299999999999</v>
      </c>
      <c r="J43" s="26">
        <v>37.366399999999999</v>
      </c>
      <c r="K43" s="26">
        <v>38.023699999999998</v>
      </c>
      <c r="L43" s="33"/>
      <c r="M43" s="26">
        <v>799.20240000000001</v>
      </c>
      <c r="N43" s="26">
        <v>34.515799999999999</v>
      </c>
      <c r="O43" s="26">
        <v>38.286700000000003</v>
      </c>
      <c r="P43" s="26">
        <v>38.998399999999997</v>
      </c>
      <c r="Q43" s="33"/>
      <c r="R43" s="63"/>
      <c r="S43" s="63"/>
      <c r="T43" s="63"/>
      <c r="U43" s="63"/>
      <c r="V43" s="63"/>
      <c r="W43" s="63"/>
      <c r="X43" s="20">
        <f t="shared" si="10"/>
        <v>0.42603052517727275</v>
      </c>
      <c r="Y43" s="20">
        <f t="shared" si="11"/>
        <v>4.8371589953128194E-2</v>
      </c>
      <c r="Z43" s="20">
        <f t="shared" si="12"/>
        <v>-1.8137000000000043</v>
      </c>
      <c r="AA43" s="20">
        <f t="shared" si="13"/>
        <v>-0.3732000000000042</v>
      </c>
    </row>
    <row r="44" spans="1:34">
      <c r="A44" s="64"/>
      <c r="B44" s="64"/>
      <c r="C44" s="46">
        <v>32</v>
      </c>
      <c r="D44" s="47">
        <v>382.46879999999999</v>
      </c>
      <c r="E44" s="47">
        <v>31.717600000000001</v>
      </c>
      <c r="F44" s="47">
        <v>36.814900000000002</v>
      </c>
      <c r="G44" s="47">
        <v>37.473700000000001</v>
      </c>
      <c r="H44" s="26">
        <v>380.8544</v>
      </c>
      <c r="I44" s="26">
        <v>30.389500000000002</v>
      </c>
      <c r="J44" s="26">
        <v>35.72</v>
      </c>
      <c r="K44" s="26">
        <v>36.2408</v>
      </c>
      <c r="L44" s="33"/>
      <c r="M44" s="26">
        <v>381.10160000000002</v>
      </c>
      <c r="N44" s="26">
        <v>31.253299999999999</v>
      </c>
      <c r="O44" s="26">
        <v>36.427199999999999</v>
      </c>
      <c r="P44" s="26">
        <v>37.028500000000001</v>
      </c>
      <c r="Q44" s="33"/>
      <c r="R44" s="63"/>
      <c r="S44" s="63"/>
      <c r="T44" s="63"/>
      <c r="U44" s="63"/>
      <c r="V44" s="63"/>
      <c r="W44" s="63"/>
      <c r="X44" s="20">
        <f t="shared" si="10"/>
        <v>0.42209978957760458</v>
      </c>
      <c r="Y44" s="20">
        <f t="shared" si="11"/>
        <v>0.35746706659470484</v>
      </c>
      <c r="Z44" s="20">
        <f t="shared" si="12"/>
        <v>-1.3280999999999992</v>
      </c>
      <c r="AA44" s="20">
        <f t="shared" si="13"/>
        <v>-0.46430000000000149</v>
      </c>
    </row>
    <row r="45" spans="1:34">
      <c r="A45" s="64"/>
      <c r="B45" s="64"/>
      <c r="C45" s="46">
        <v>37</v>
      </c>
      <c r="D45" s="47">
        <v>181.9264</v>
      </c>
      <c r="E45" s="47">
        <v>28.806100000000001</v>
      </c>
      <c r="F45" s="47">
        <v>35.436700000000002</v>
      </c>
      <c r="G45" s="47">
        <v>35.992699999999999</v>
      </c>
      <c r="H45" s="26">
        <v>180.39599999999999</v>
      </c>
      <c r="I45" s="26">
        <v>27.642800000000001</v>
      </c>
      <c r="J45" s="26">
        <v>34.590000000000003</v>
      </c>
      <c r="K45" s="26">
        <v>35.120899999999999</v>
      </c>
      <c r="L45" s="33"/>
      <c r="M45" s="26">
        <v>181.87440000000001</v>
      </c>
      <c r="N45" s="26">
        <v>28.342199999999998</v>
      </c>
      <c r="O45" s="26">
        <v>35.042299999999997</v>
      </c>
      <c r="P45" s="26">
        <v>35.593499999999999</v>
      </c>
      <c r="Q45" s="33"/>
      <c r="R45" s="63"/>
      <c r="S45" s="63"/>
      <c r="T45" s="63"/>
      <c r="U45" s="63"/>
      <c r="V45" s="63"/>
      <c r="W45" s="63"/>
      <c r="X45" s="20">
        <f t="shared" si="10"/>
        <v>0.84121930626891661</v>
      </c>
      <c r="Y45" s="20">
        <f t="shared" si="11"/>
        <v>2.8582987405891887E-2</v>
      </c>
      <c r="Z45" s="20">
        <f t="shared" si="12"/>
        <v>-1.1632999999999996</v>
      </c>
      <c r="AA45" s="20">
        <f t="shared" si="13"/>
        <v>-0.46390000000000242</v>
      </c>
    </row>
    <row r="46" spans="1:34">
      <c r="A46" s="64"/>
      <c r="B46" s="64" t="s">
        <v>15</v>
      </c>
      <c r="C46" s="46">
        <v>22</v>
      </c>
      <c r="D46" s="47">
        <v>1754.74</v>
      </c>
      <c r="E46" s="47">
        <v>38.054299999999998</v>
      </c>
      <c r="F46" s="47">
        <v>43.195999999999998</v>
      </c>
      <c r="G46" s="47">
        <v>44.226500000000001</v>
      </c>
      <c r="H46" s="26">
        <v>1747.3119999999999</v>
      </c>
      <c r="I46" s="26">
        <v>36.907299999999999</v>
      </c>
      <c r="J46" s="26">
        <v>41.7928</v>
      </c>
      <c r="K46" s="26">
        <v>42.762500000000003</v>
      </c>
      <c r="L46" s="33"/>
      <c r="M46" s="26">
        <v>1749.6669999999999</v>
      </c>
      <c r="N46" s="26">
        <v>37.721200000000003</v>
      </c>
      <c r="O46" s="26">
        <v>42.375100000000003</v>
      </c>
      <c r="P46" s="26">
        <v>43.360799999999998</v>
      </c>
      <c r="Q46" s="33"/>
      <c r="R46" s="63">
        <f>[1]!BJM(H46:I49,M46:N49,0)</f>
        <v>1.1117417942118848</v>
      </c>
      <c r="S46" s="63">
        <f>[1]!BJM(H46:I49,M46:N49,1)</f>
        <v>-25.760813219663682</v>
      </c>
      <c r="T46" s="63">
        <f>[1]!BJM(D46:E49,H46:I49,0)</f>
        <v>-1.4704234934616494</v>
      </c>
      <c r="U46" s="63">
        <f>[1]!BJM(D46:E49,M46:N49,0)</f>
        <v>-0.35962836307857132</v>
      </c>
      <c r="V46" s="63">
        <f>[1]!BJM(D46:E49,H46:I49,1)</f>
        <v>48.55327983307636</v>
      </c>
      <c r="W46" s="63">
        <f>[1]!BJM(D46:E49,M46:N49,1)</f>
        <v>9.9272753120975601</v>
      </c>
      <c r="X46" s="20">
        <f t="shared" si="10"/>
        <v>0.42331057592578447</v>
      </c>
      <c r="Y46" s="20">
        <f t="shared" si="11"/>
        <v>0.28910265908340227</v>
      </c>
      <c r="Z46" s="20">
        <f t="shared" si="12"/>
        <v>-1.1469999999999985</v>
      </c>
      <c r="AA46" s="20">
        <f t="shared" si="13"/>
        <v>-0.33309999999999462</v>
      </c>
    </row>
    <row r="47" spans="1:34">
      <c r="A47" s="64"/>
      <c r="B47" s="64"/>
      <c r="C47" s="46">
        <v>27</v>
      </c>
      <c r="D47" s="47">
        <v>724.51279999999997</v>
      </c>
      <c r="E47" s="47">
        <v>34.726799999999997</v>
      </c>
      <c r="F47" s="47">
        <v>41.0685</v>
      </c>
      <c r="G47" s="47">
        <v>42.088000000000001</v>
      </c>
      <c r="H47" s="26">
        <v>721.09760000000006</v>
      </c>
      <c r="I47" s="26">
        <v>33.0533</v>
      </c>
      <c r="J47" s="26">
        <v>39.750500000000002</v>
      </c>
      <c r="K47" s="26">
        <v>40.581299999999999</v>
      </c>
      <c r="L47" s="33"/>
      <c r="M47" s="26">
        <v>720.84079999999994</v>
      </c>
      <c r="N47" s="26">
        <v>34.384599999999999</v>
      </c>
      <c r="O47" s="26">
        <v>40.613900000000001</v>
      </c>
      <c r="P47" s="26">
        <v>41.585099999999997</v>
      </c>
      <c r="Q47" s="33"/>
      <c r="R47" s="63"/>
      <c r="S47" s="63"/>
      <c r="T47" s="63"/>
      <c r="U47" s="63"/>
      <c r="V47" s="63"/>
      <c r="W47" s="63"/>
      <c r="X47" s="20">
        <f t="shared" si="10"/>
        <v>0.47137883554299015</v>
      </c>
      <c r="Y47" s="20">
        <f t="shared" si="11"/>
        <v>0.50682334390779915</v>
      </c>
      <c r="Z47" s="20">
        <f t="shared" si="12"/>
        <v>-1.6734999999999971</v>
      </c>
      <c r="AA47" s="20">
        <f t="shared" si="13"/>
        <v>-0.34219999999999828</v>
      </c>
    </row>
    <row r="48" spans="1:34">
      <c r="A48" s="64"/>
      <c r="B48" s="64"/>
      <c r="C48" s="46">
        <v>32</v>
      </c>
      <c r="D48" s="47">
        <v>346.14640000000003</v>
      </c>
      <c r="E48" s="47">
        <v>31.9405</v>
      </c>
      <c r="F48" s="47">
        <v>39.544699999999999</v>
      </c>
      <c r="G48" s="47">
        <v>40.484499999999997</v>
      </c>
      <c r="H48" s="26">
        <v>344.928</v>
      </c>
      <c r="I48" s="26">
        <v>30.430599999999998</v>
      </c>
      <c r="J48" s="26">
        <v>38.550800000000002</v>
      </c>
      <c r="K48" s="26">
        <v>39.370199999999997</v>
      </c>
      <c r="L48" s="33"/>
      <c r="M48" s="26">
        <v>347.34559999999999</v>
      </c>
      <c r="N48" s="26">
        <v>31.4237</v>
      </c>
      <c r="O48" s="26">
        <v>39.178800000000003</v>
      </c>
      <c r="P48" s="26">
        <v>40.0443</v>
      </c>
      <c r="Q48" s="33"/>
      <c r="R48" s="63"/>
      <c r="S48" s="63"/>
      <c r="T48" s="63"/>
      <c r="U48" s="63"/>
      <c r="V48" s="63"/>
      <c r="W48" s="63"/>
      <c r="X48" s="20">
        <f t="shared" si="10"/>
        <v>0.35198979391379803</v>
      </c>
      <c r="Y48" s="20">
        <f t="shared" si="11"/>
        <v>0.34644300792958183</v>
      </c>
      <c r="Z48" s="20">
        <f t="shared" si="12"/>
        <v>-1.5099000000000018</v>
      </c>
      <c r="AA48" s="20">
        <f t="shared" si="13"/>
        <v>-0.51679999999999993</v>
      </c>
    </row>
    <row r="49" spans="1:27">
      <c r="A49" s="64"/>
      <c r="B49" s="64"/>
      <c r="C49" s="46">
        <v>37</v>
      </c>
      <c r="D49" s="47">
        <v>181.43039999999999</v>
      </c>
      <c r="E49" s="47">
        <v>29.247800000000002</v>
      </c>
      <c r="F49" s="47">
        <v>38.473199999999999</v>
      </c>
      <c r="G49" s="47">
        <v>39.275300000000001</v>
      </c>
      <c r="H49" s="26">
        <v>180.20160000000001</v>
      </c>
      <c r="I49" s="26">
        <v>28.134599999999999</v>
      </c>
      <c r="J49" s="26">
        <v>37.868899999999996</v>
      </c>
      <c r="K49" s="26">
        <v>38.6233</v>
      </c>
      <c r="L49" s="33"/>
      <c r="M49" s="26">
        <v>182.47839999999999</v>
      </c>
      <c r="N49" s="26">
        <v>29.1145</v>
      </c>
      <c r="O49" s="26">
        <v>38.3294</v>
      </c>
      <c r="P49" s="26">
        <v>39.126300000000001</v>
      </c>
      <c r="Q49" s="33"/>
      <c r="R49" s="63"/>
      <c r="S49" s="63"/>
      <c r="T49" s="63"/>
      <c r="U49" s="63"/>
      <c r="V49" s="63"/>
      <c r="W49" s="63"/>
      <c r="X49" s="20">
        <f t="shared" si="10"/>
        <v>0.6772845124080521</v>
      </c>
      <c r="Y49" s="20">
        <f t="shared" si="11"/>
        <v>0.57763197347302431</v>
      </c>
      <c r="Z49" s="20">
        <f t="shared" si="12"/>
        <v>-1.1132000000000026</v>
      </c>
      <c r="AA49" s="20">
        <f t="shared" si="13"/>
        <v>-0.13330000000000197</v>
      </c>
    </row>
    <row r="50" spans="1:27">
      <c r="A50" s="64"/>
      <c r="B50" s="64" t="s">
        <v>14</v>
      </c>
      <c r="C50" s="46">
        <v>22</v>
      </c>
      <c r="D50" s="47">
        <v>1196.2639999999999</v>
      </c>
      <c r="E50" s="47">
        <v>39.465400000000002</v>
      </c>
      <c r="F50" s="47">
        <v>41.496600000000001</v>
      </c>
      <c r="G50" s="47">
        <v>42.592599999999997</v>
      </c>
      <c r="H50" s="26">
        <v>1186.2416000000001</v>
      </c>
      <c r="I50" s="26">
        <v>38.221299999999999</v>
      </c>
      <c r="J50" s="26">
        <v>40.578000000000003</v>
      </c>
      <c r="K50" s="26">
        <v>41.776000000000003</v>
      </c>
      <c r="L50" s="33"/>
      <c r="M50" s="26">
        <v>1195.329</v>
      </c>
      <c r="N50" s="26">
        <v>38.9527</v>
      </c>
      <c r="O50" s="26">
        <v>40.866399999999999</v>
      </c>
      <c r="P50" s="26">
        <v>41.990499999999997</v>
      </c>
      <c r="Q50" s="33"/>
      <c r="R50" s="63">
        <f>[1]!BJM(H50:I53,M50:N53,0)</f>
        <v>0.83522854746460606</v>
      </c>
      <c r="S50" s="63">
        <f>[1]!BJM(H50:I53,M50:N53,1)</f>
        <v>-16.96578934948375</v>
      </c>
      <c r="T50" s="63">
        <f>[1]!BJM(D50:E53,H50:I53,0)</f>
        <v>-1.194930530753302</v>
      </c>
      <c r="U50" s="63">
        <f>[1]!BJM(D50:E53,M50:N53,0)</f>
        <v>-0.36017747730193278</v>
      </c>
      <c r="V50" s="63">
        <f>[1]!BJM(D50:E53,H50:I53,1)</f>
        <v>30.122508697907758</v>
      </c>
      <c r="W50" s="63">
        <f>[1]!BJM(D50:E53,M50:N53,1)</f>
        <v>8.3024944609125129</v>
      </c>
      <c r="X50" s="20">
        <f t="shared" si="10"/>
        <v>0.83780837674625619</v>
      </c>
      <c r="Y50" s="20">
        <f t="shared" si="11"/>
        <v>7.8160004814986112E-2</v>
      </c>
      <c r="Z50" s="20">
        <f t="shared" si="12"/>
        <v>-1.2441000000000031</v>
      </c>
      <c r="AA50" s="20">
        <f t="shared" si="13"/>
        <v>-0.51270000000000238</v>
      </c>
    </row>
    <row r="51" spans="1:27">
      <c r="A51" s="64"/>
      <c r="B51" s="64"/>
      <c r="C51" s="46">
        <v>27</v>
      </c>
      <c r="D51" s="47">
        <v>587.09439999999995</v>
      </c>
      <c r="E51" s="47">
        <v>35.743499999999997</v>
      </c>
      <c r="F51" s="47">
        <v>38.785200000000003</v>
      </c>
      <c r="G51" s="47">
        <v>40.074100000000001</v>
      </c>
      <c r="H51" s="26">
        <v>581.14639999999997</v>
      </c>
      <c r="I51" s="26">
        <v>34.370399999999997</v>
      </c>
      <c r="J51" s="26">
        <v>37.858400000000003</v>
      </c>
      <c r="K51" s="26">
        <v>39.124499999999998</v>
      </c>
      <c r="L51" s="33"/>
      <c r="M51" s="26">
        <v>588.05119999999999</v>
      </c>
      <c r="N51" s="26">
        <v>35.281799999999997</v>
      </c>
      <c r="O51" s="26">
        <v>38.393900000000002</v>
      </c>
      <c r="P51" s="26">
        <v>39.639499999999998</v>
      </c>
      <c r="Q51" s="33"/>
      <c r="R51" s="63"/>
      <c r="S51" s="63"/>
      <c r="T51" s="63"/>
      <c r="U51" s="63"/>
      <c r="V51" s="63"/>
      <c r="W51" s="63"/>
      <c r="X51" s="20">
        <f t="shared" si="10"/>
        <v>1.0131249761537462</v>
      </c>
      <c r="Y51" s="20">
        <f t="shared" si="11"/>
        <v>0.1629720876233948</v>
      </c>
      <c r="Z51" s="20">
        <f t="shared" si="12"/>
        <v>-1.3731000000000009</v>
      </c>
      <c r="AA51" s="20">
        <f t="shared" si="13"/>
        <v>-0.46170000000000044</v>
      </c>
    </row>
    <row r="52" spans="1:27">
      <c r="A52" s="64"/>
      <c r="B52" s="64"/>
      <c r="C52" s="46">
        <v>32</v>
      </c>
      <c r="D52" s="47">
        <v>285.24880000000002</v>
      </c>
      <c r="E52" s="47">
        <v>32.344499999999996</v>
      </c>
      <c r="F52" s="47">
        <v>36.786999999999999</v>
      </c>
      <c r="G52" s="47">
        <v>38.036999999999999</v>
      </c>
      <c r="H52" s="26">
        <v>282.67360000000002</v>
      </c>
      <c r="I52" s="26">
        <v>31.154800000000002</v>
      </c>
      <c r="J52" s="26">
        <v>35.870600000000003</v>
      </c>
      <c r="K52" s="26">
        <v>37.088299999999997</v>
      </c>
      <c r="L52" s="33"/>
      <c r="M52" s="26">
        <v>285.548</v>
      </c>
      <c r="N52" s="26">
        <v>32.087200000000003</v>
      </c>
      <c r="O52" s="26">
        <v>36.53</v>
      </c>
      <c r="P52" s="26">
        <v>37.765700000000002</v>
      </c>
      <c r="Q52" s="33"/>
      <c r="R52" s="63"/>
      <c r="S52" s="63"/>
      <c r="T52" s="63"/>
      <c r="U52" s="63"/>
      <c r="V52" s="63"/>
      <c r="W52" s="63"/>
      <c r="X52" s="20">
        <f t="shared" si="10"/>
        <v>0.90279082681504541</v>
      </c>
      <c r="Y52" s="20">
        <f t="shared" si="11"/>
        <v>0.10489088823510731</v>
      </c>
      <c r="Z52" s="20">
        <f t="shared" si="12"/>
        <v>-1.1896999999999949</v>
      </c>
      <c r="AA52" s="20">
        <f t="shared" si="13"/>
        <v>-0.25729999999999364</v>
      </c>
    </row>
    <row r="53" spans="1:27">
      <c r="A53" s="64"/>
      <c r="B53" s="64"/>
      <c r="C53" s="46">
        <v>37</v>
      </c>
      <c r="D53" s="47">
        <v>141.012</v>
      </c>
      <c r="E53" s="47">
        <v>29.542400000000001</v>
      </c>
      <c r="F53" s="47">
        <v>35.422899999999998</v>
      </c>
      <c r="G53" s="47">
        <v>36.5807</v>
      </c>
      <c r="H53" s="26">
        <v>139.64080000000001</v>
      </c>
      <c r="I53" s="26">
        <v>28.581399999999999</v>
      </c>
      <c r="J53" s="26">
        <v>34.267899999999997</v>
      </c>
      <c r="K53" s="26">
        <v>35.292400000000001</v>
      </c>
      <c r="L53" s="33"/>
      <c r="M53" s="26">
        <v>140.79519999999999</v>
      </c>
      <c r="N53" s="26">
        <v>29.362500000000001</v>
      </c>
      <c r="O53" s="26">
        <v>35.173299999999998</v>
      </c>
      <c r="P53" s="26">
        <v>36.314700000000002</v>
      </c>
      <c r="Q53" s="33"/>
      <c r="R53" s="63"/>
      <c r="S53" s="63"/>
      <c r="T53" s="63"/>
      <c r="U53" s="63"/>
      <c r="V53" s="63"/>
      <c r="W53" s="63"/>
      <c r="X53" s="20">
        <f t="shared" si="10"/>
        <v>0.97239951209825237</v>
      </c>
      <c r="Y53" s="20">
        <f t="shared" si="11"/>
        <v>0.15374578050095478</v>
      </c>
      <c r="Z53" s="20">
        <f t="shared" si="12"/>
        <v>-0.96100000000000207</v>
      </c>
      <c r="AA53" s="20">
        <f t="shared" si="13"/>
        <v>-0.17989999999999995</v>
      </c>
    </row>
    <row r="54" spans="1:27">
      <c r="A54" s="73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7"/>
      <c r="Q54" s="35"/>
      <c r="R54" s="19">
        <f t="shared" ref="R54:AA54" si="14">AVERAGE(R38:R53)</f>
        <v>0.89430570553153976</v>
      </c>
      <c r="S54" s="19">
        <f t="shared" si="14"/>
        <v>-19.5438872903466</v>
      </c>
      <c r="T54" s="19">
        <f t="shared" si="14"/>
        <v>-1.2283004282661281</v>
      </c>
      <c r="U54" s="19">
        <f t="shared" si="14"/>
        <v>-0.33399270775093337</v>
      </c>
      <c r="V54" s="19">
        <f t="shared" si="14"/>
        <v>35.501341282222455</v>
      </c>
      <c r="W54" s="19">
        <f t="shared" si="14"/>
        <v>8.1686007231983169</v>
      </c>
      <c r="X54" s="19">
        <f t="shared" si="14"/>
        <v>0.70257404672605106</v>
      </c>
      <c r="Y54" s="19">
        <f t="shared" si="14"/>
        <v>0.36324790641026916</v>
      </c>
      <c r="Z54" s="19">
        <f t="shared" si="14"/>
        <v>-1.1743937500000001</v>
      </c>
      <c r="AA54" s="19">
        <f t="shared" si="14"/>
        <v>-0.33574999999999999</v>
      </c>
    </row>
  </sheetData>
  <mergeCells count="102">
    <mergeCell ref="R50:R53"/>
    <mergeCell ref="S50:S53"/>
    <mergeCell ref="R38:R41"/>
    <mergeCell ref="S38:S41"/>
    <mergeCell ref="R42:R45"/>
    <mergeCell ref="S42:S45"/>
    <mergeCell ref="R46:R49"/>
    <mergeCell ref="S46:S49"/>
    <mergeCell ref="R25:R28"/>
    <mergeCell ref="S25:S28"/>
    <mergeCell ref="R29:R32"/>
    <mergeCell ref="S29:S32"/>
    <mergeCell ref="R33:R36"/>
    <mergeCell ref="S33:S36"/>
    <mergeCell ref="Z1:AA2"/>
    <mergeCell ref="R1:S1"/>
    <mergeCell ref="R2:R3"/>
    <mergeCell ref="S2:S3"/>
    <mergeCell ref="R4:R7"/>
    <mergeCell ref="S4:S7"/>
    <mergeCell ref="T50:T53"/>
    <mergeCell ref="U50:U53"/>
    <mergeCell ref="V50:V53"/>
    <mergeCell ref="W50:W53"/>
    <mergeCell ref="R21:R24"/>
    <mergeCell ref="S21:S24"/>
    <mergeCell ref="T42:T45"/>
    <mergeCell ref="U42:U45"/>
    <mergeCell ref="V42:V45"/>
    <mergeCell ref="W42:W45"/>
    <mergeCell ref="T46:T49"/>
    <mergeCell ref="U46:U49"/>
    <mergeCell ref="V46:V49"/>
    <mergeCell ref="W46:W49"/>
    <mergeCell ref="T33:T36"/>
    <mergeCell ref="U33:U36"/>
    <mergeCell ref="V33:V36"/>
    <mergeCell ref="W33:W36"/>
    <mergeCell ref="T29:T32"/>
    <mergeCell ref="U29:U32"/>
    <mergeCell ref="V29:V32"/>
    <mergeCell ref="W29:W32"/>
    <mergeCell ref="D1:G2"/>
    <mergeCell ref="T1:W1"/>
    <mergeCell ref="R8:R11"/>
    <mergeCell ref="S8:S11"/>
    <mergeCell ref="R12:R15"/>
    <mergeCell ref="S12:S15"/>
    <mergeCell ref="R16:R19"/>
    <mergeCell ref="S16:S19"/>
    <mergeCell ref="V16:V19"/>
    <mergeCell ref="W16:W19"/>
    <mergeCell ref="H1:L2"/>
    <mergeCell ref="M1:Q2"/>
    <mergeCell ref="A54:P54"/>
    <mergeCell ref="T4:T7"/>
    <mergeCell ref="U4:U7"/>
    <mergeCell ref="V4:V7"/>
    <mergeCell ref="V2:W2"/>
    <mergeCell ref="T2:U2"/>
    <mergeCell ref="A20:P20"/>
    <mergeCell ref="A37:P37"/>
    <mergeCell ref="W4:W7"/>
    <mergeCell ref="T8:T11"/>
    <mergeCell ref="U8:U11"/>
    <mergeCell ref="V8:V11"/>
    <mergeCell ref="W8:W11"/>
    <mergeCell ref="T12:T15"/>
    <mergeCell ref="U12:U15"/>
    <mergeCell ref="V12:V15"/>
    <mergeCell ref="W12:W15"/>
    <mergeCell ref="T16:T19"/>
    <mergeCell ref="U16:U19"/>
    <mergeCell ref="A1:C3"/>
    <mergeCell ref="T38:T41"/>
    <mergeCell ref="U38:U41"/>
    <mergeCell ref="V38:V41"/>
    <mergeCell ref="W38:W41"/>
    <mergeCell ref="X1:Y2"/>
    <mergeCell ref="A4:A19"/>
    <mergeCell ref="A21:A36"/>
    <mergeCell ref="A38:A53"/>
    <mergeCell ref="B25:B28"/>
    <mergeCell ref="B29:B32"/>
    <mergeCell ref="B33:B36"/>
    <mergeCell ref="B46:B49"/>
    <mergeCell ref="B4:B7"/>
    <mergeCell ref="B8:B11"/>
    <mergeCell ref="B12:B15"/>
    <mergeCell ref="B16:B19"/>
    <mergeCell ref="B21:B24"/>
    <mergeCell ref="B50:B53"/>
    <mergeCell ref="B38:B41"/>
    <mergeCell ref="B42:B45"/>
    <mergeCell ref="T21:T24"/>
    <mergeCell ref="U21:U24"/>
    <mergeCell ref="V21:V24"/>
    <mergeCell ref="W21:W24"/>
    <mergeCell ref="T25:T28"/>
    <mergeCell ref="U25:U28"/>
    <mergeCell ref="V25:V28"/>
    <mergeCell ref="W25:W28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AA29"/>
  <sheetViews>
    <sheetView zoomScale="70" zoomScaleNormal="70" workbookViewId="0">
      <selection activeCell="P15" sqref="P15"/>
    </sheetView>
  </sheetViews>
  <sheetFormatPr defaultRowHeight="16.5"/>
  <cols>
    <col min="1" max="1" width="11" bestFit="1" customWidth="1"/>
    <col min="2" max="2" width="15" bestFit="1" customWidth="1"/>
    <col min="6" max="7" width="9" style="8"/>
    <col min="12" max="12" width="9" style="32"/>
    <col min="14" max="16" width="9" style="12"/>
    <col min="17" max="17" width="9" style="32"/>
    <col min="18" max="19" width="9" style="2"/>
    <col min="20" max="27" width="9" style="21"/>
  </cols>
  <sheetData>
    <row r="1" spans="1:27" s="25" customFormat="1">
      <c r="A1" s="64"/>
      <c r="B1" s="64"/>
      <c r="C1" s="64"/>
      <c r="D1" s="64" t="s">
        <v>30</v>
      </c>
      <c r="E1" s="64"/>
      <c r="F1" s="64"/>
      <c r="G1" s="64"/>
      <c r="H1" s="64" t="s">
        <v>32</v>
      </c>
      <c r="I1" s="64"/>
      <c r="J1" s="64"/>
      <c r="K1" s="64"/>
      <c r="L1" s="64"/>
      <c r="M1" s="64" t="s">
        <v>34</v>
      </c>
      <c r="N1" s="64"/>
      <c r="O1" s="64"/>
      <c r="P1" s="64"/>
      <c r="Q1" s="64"/>
      <c r="R1" s="64" t="s">
        <v>67</v>
      </c>
      <c r="S1" s="64"/>
      <c r="T1" s="63" t="s">
        <v>63</v>
      </c>
      <c r="U1" s="64"/>
      <c r="V1" s="64"/>
      <c r="W1" s="64"/>
      <c r="X1" s="63" t="s">
        <v>54</v>
      </c>
      <c r="Y1" s="64"/>
      <c r="Z1" s="63" t="s">
        <v>56</v>
      </c>
      <c r="AA1" s="64"/>
    </row>
    <row r="2" spans="1:27" s="12" customFormat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 t="s">
        <v>64</v>
      </c>
      <c r="S2" s="64" t="s">
        <v>65</v>
      </c>
      <c r="T2" s="63" t="s">
        <v>57</v>
      </c>
      <c r="U2" s="63"/>
      <c r="V2" s="63" t="s">
        <v>58</v>
      </c>
      <c r="W2" s="63"/>
      <c r="X2" s="64"/>
      <c r="Y2" s="64"/>
      <c r="Z2" s="64"/>
      <c r="AA2" s="64"/>
    </row>
    <row r="3" spans="1:27">
      <c r="A3" s="64"/>
      <c r="B3" s="64"/>
      <c r="C3" s="64"/>
      <c r="D3" s="46" t="s">
        <v>28</v>
      </c>
      <c r="E3" s="46" t="s">
        <v>22</v>
      </c>
      <c r="F3" s="46" t="s">
        <v>24</v>
      </c>
      <c r="G3" s="46" t="s">
        <v>26</v>
      </c>
      <c r="H3" s="46" t="s">
        <v>28</v>
      </c>
      <c r="I3" s="46" t="s">
        <v>22</v>
      </c>
      <c r="J3" s="46" t="s">
        <v>24</v>
      </c>
      <c r="K3" s="46" t="s">
        <v>26</v>
      </c>
      <c r="L3" s="29" t="s">
        <v>72</v>
      </c>
      <c r="M3" s="46" t="s">
        <v>28</v>
      </c>
      <c r="N3" s="46" t="s">
        <v>22</v>
      </c>
      <c r="O3" s="46" t="s">
        <v>24</v>
      </c>
      <c r="P3" s="46" t="s">
        <v>26</v>
      </c>
      <c r="Q3" s="29" t="s">
        <v>72</v>
      </c>
      <c r="R3" s="64"/>
      <c r="S3" s="64"/>
      <c r="T3" s="14" t="s">
        <v>55</v>
      </c>
      <c r="U3" s="14" t="s">
        <v>59</v>
      </c>
      <c r="V3" s="14" t="s">
        <v>55</v>
      </c>
      <c r="W3" s="14" t="s">
        <v>59</v>
      </c>
      <c r="X3" s="14" t="s">
        <v>55</v>
      </c>
      <c r="Y3" s="14" t="s">
        <v>59</v>
      </c>
      <c r="Z3" s="14" t="s">
        <v>55</v>
      </c>
      <c r="AA3" s="14" t="s">
        <v>59</v>
      </c>
    </row>
    <row r="4" spans="1:27" ht="16.5" customHeight="1">
      <c r="A4" s="64" t="s">
        <v>20</v>
      </c>
      <c r="B4" s="64" t="s">
        <v>16</v>
      </c>
      <c r="C4" s="46">
        <v>22</v>
      </c>
      <c r="D4" s="46">
        <v>2225.2559999999999</v>
      </c>
      <c r="E4" s="46">
        <v>42.531599999999997</v>
      </c>
      <c r="F4" s="46">
        <v>46.297600000000003</v>
      </c>
      <c r="G4" s="46">
        <v>47.576700000000002</v>
      </c>
      <c r="H4" s="26">
        <v>2220.2669999999998</v>
      </c>
      <c r="I4" s="26">
        <v>41.631300000000003</v>
      </c>
      <c r="J4" s="26">
        <v>45.850099999999998</v>
      </c>
      <c r="K4" s="26">
        <v>47.124600000000001</v>
      </c>
      <c r="L4" s="26"/>
      <c r="M4" s="26">
        <v>2219.1570000000002</v>
      </c>
      <c r="N4" s="26">
        <v>41.151299999999999</v>
      </c>
      <c r="O4" s="26">
        <v>45.527799999999999</v>
      </c>
      <c r="P4" s="26">
        <v>46.779400000000003</v>
      </c>
      <c r="Q4" s="26">
        <v>15641.4</v>
      </c>
      <c r="R4" s="63">
        <f>[1]!BJM(H4:I7,M4:N7,0)</f>
        <v>-0.53839344991446847</v>
      </c>
      <c r="S4" s="63">
        <f>[1]!BJM(H4:I7,M4:N7,1)</f>
        <v>18.37875853534301</v>
      </c>
      <c r="T4" s="98">
        <f>[1]!BJM(D4:E7,H4:I7,0)</f>
        <v>-0.48731871442394376</v>
      </c>
      <c r="U4" s="98">
        <f>[1]!BJM(D4:E7,M4:N7,0)</f>
        <v>-1.0256460399335661</v>
      </c>
      <c r="V4" s="98">
        <f>[1]!BJM(D4:E7,H4:I7,1)</f>
        <v>14.523746249527235</v>
      </c>
      <c r="W4" s="98">
        <f>[1]!BJM(D4:E7,M4:N7,1)</f>
        <v>33.372015835745536</v>
      </c>
      <c r="X4" s="14">
        <f t="shared" ref="X4:X15" si="0">ABS(D4-H4)/D4*100</f>
        <v>0.22419892362946256</v>
      </c>
      <c r="Y4" s="14">
        <f t="shared" ref="Y4:Y15" si="1">ABS(D4-M4)/D4*100</f>
        <v>0.27408082485789076</v>
      </c>
      <c r="Z4" s="20">
        <f t="shared" ref="Z4:Z15" si="2">(I4-E4)</f>
        <v>-0.90029999999999433</v>
      </c>
      <c r="AA4" s="20">
        <f t="shared" ref="AA4:AA15" si="3">(N4-E4)</f>
        <v>-1.3802999999999983</v>
      </c>
    </row>
    <row r="5" spans="1:27">
      <c r="A5" s="64"/>
      <c r="B5" s="64"/>
      <c r="C5" s="46">
        <v>27</v>
      </c>
      <c r="D5" s="46">
        <v>866.79840000000002</v>
      </c>
      <c r="E5" s="46">
        <v>40.223100000000002</v>
      </c>
      <c r="F5" s="46">
        <v>44.267800000000001</v>
      </c>
      <c r="G5" s="46">
        <v>45.545900000000003</v>
      </c>
      <c r="H5" s="26">
        <v>861.59839999999997</v>
      </c>
      <c r="I5" s="26">
        <v>39.669600000000003</v>
      </c>
      <c r="J5" s="26">
        <v>44.4315</v>
      </c>
      <c r="K5" s="26">
        <v>45.704599999999999</v>
      </c>
      <c r="L5" s="26">
        <v>12567.3</v>
      </c>
      <c r="M5" s="26">
        <v>859.99040000000002</v>
      </c>
      <c r="N5" s="26">
        <v>39.118200000000002</v>
      </c>
      <c r="O5" s="26">
        <v>44.061199999999999</v>
      </c>
      <c r="P5" s="26">
        <v>45.264600000000002</v>
      </c>
      <c r="Q5" s="26">
        <v>9194.5</v>
      </c>
      <c r="R5" s="64"/>
      <c r="S5" s="64"/>
      <c r="T5" s="99"/>
      <c r="U5" s="99"/>
      <c r="V5" s="99"/>
      <c r="W5" s="99"/>
      <c r="X5" s="14">
        <f t="shared" si="0"/>
        <v>0.59990881386029848</v>
      </c>
      <c r="Y5" s="14">
        <f t="shared" si="1"/>
        <v>0.78541907783862919</v>
      </c>
      <c r="Z5" s="20">
        <f t="shared" si="2"/>
        <v>-0.55349999999999966</v>
      </c>
      <c r="AA5" s="20">
        <f t="shared" si="3"/>
        <v>-1.1049000000000007</v>
      </c>
    </row>
    <row r="6" spans="1:27">
      <c r="A6" s="64"/>
      <c r="B6" s="64"/>
      <c r="C6" s="46">
        <v>32</v>
      </c>
      <c r="D6" s="46">
        <v>423.75920000000002</v>
      </c>
      <c r="E6" s="46">
        <v>37.559699999999999</v>
      </c>
      <c r="F6" s="46">
        <v>42.3874</v>
      </c>
      <c r="G6" s="46">
        <v>43.6584</v>
      </c>
      <c r="H6" s="26">
        <v>419.87119999999999</v>
      </c>
      <c r="I6" s="26">
        <v>37.1999</v>
      </c>
      <c r="J6" s="26">
        <v>43.05</v>
      </c>
      <c r="K6" s="26">
        <v>44.268500000000003</v>
      </c>
      <c r="L6" s="26">
        <v>6669.99</v>
      </c>
      <c r="M6" s="26">
        <v>418.43920000000003</v>
      </c>
      <c r="N6" s="26">
        <v>36.625599999999999</v>
      </c>
      <c r="O6" s="26">
        <v>42.679499999999997</v>
      </c>
      <c r="P6" s="26">
        <v>43.784100000000002</v>
      </c>
      <c r="Q6" s="26">
        <v>5263.71</v>
      </c>
      <c r="R6" s="64"/>
      <c r="S6" s="64"/>
      <c r="T6" s="99"/>
      <c r="U6" s="99"/>
      <c r="V6" s="99"/>
      <c r="W6" s="99"/>
      <c r="X6" s="14">
        <f t="shared" si="0"/>
        <v>0.91750220408194882</v>
      </c>
      <c r="Y6" s="14">
        <f t="shared" si="1"/>
        <v>1.2554299706059462</v>
      </c>
      <c r="Z6" s="20">
        <f t="shared" si="2"/>
        <v>-0.3597999999999999</v>
      </c>
      <c r="AA6" s="20">
        <f t="shared" si="3"/>
        <v>-0.93410000000000082</v>
      </c>
    </row>
    <row r="7" spans="1:27">
      <c r="A7" s="64"/>
      <c r="B7" s="64"/>
      <c r="C7" s="46">
        <v>37</v>
      </c>
      <c r="D7" s="46">
        <v>220.4392</v>
      </c>
      <c r="E7" s="46">
        <v>34.609099999999998</v>
      </c>
      <c r="F7" s="46">
        <v>41.149099999999997</v>
      </c>
      <c r="G7" s="46">
        <v>42.235700000000001</v>
      </c>
      <c r="H7" s="26">
        <v>218.0872</v>
      </c>
      <c r="I7" s="26">
        <v>34.405500000000004</v>
      </c>
      <c r="J7" s="26">
        <v>41.843299999999999</v>
      </c>
      <c r="K7" s="26">
        <v>42.991399999999999</v>
      </c>
      <c r="L7" s="26">
        <v>3685.11</v>
      </c>
      <c r="M7" s="26">
        <v>216.6448</v>
      </c>
      <c r="N7" s="26">
        <v>33.842500000000001</v>
      </c>
      <c r="O7" s="26">
        <v>41.426400000000001</v>
      </c>
      <c r="P7" s="26">
        <v>42.442399999999999</v>
      </c>
      <c r="Q7" s="26">
        <v>2927.82</v>
      </c>
      <c r="R7" s="64"/>
      <c r="S7" s="64"/>
      <c r="T7" s="100"/>
      <c r="U7" s="100"/>
      <c r="V7" s="100"/>
      <c r="W7" s="100"/>
      <c r="X7" s="14">
        <f t="shared" si="0"/>
        <v>1.0669608672141815</v>
      </c>
      <c r="Y7" s="14">
        <f t="shared" si="1"/>
        <v>1.7212909500669553</v>
      </c>
      <c r="Z7" s="20">
        <f t="shared" si="2"/>
        <v>-0.20359999999999445</v>
      </c>
      <c r="AA7" s="20">
        <f t="shared" si="3"/>
        <v>-0.76659999999999684</v>
      </c>
    </row>
    <row r="8" spans="1:27">
      <c r="A8" s="64"/>
      <c r="B8" s="79" t="s">
        <v>17</v>
      </c>
      <c r="C8" s="46">
        <v>22</v>
      </c>
      <c r="D8" s="46">
        <v>1506.1864</v>
      </c>
      <c r="E8" s="46">
        <v>42.962000000000003</v>
      </c>
      <c r="F8" s="46">
        <v>47.860399999999998</v>
      </c>
      <c r="G8" s="46">
        <v>48.449199999999998</v>
      </c>
      <c r="H8" s="26">
        <v>1503.3530000000001</v>
      </c>
      <c r="I8" s="26">
        <v>41.898099999999999</v>
      </c>
      <c r="J8" s="26">
        <v>47.372300000000003</v>
      </c>
      <c r="K8" s="26">
        <v>48.098100000000002</v>
      </c>
      <c r="L8" s="26">
        <v>17038.3</v>
      </c>
      <c r="M8" s="26">
        <v>1504.318</v>
      </c>
      <c r="N8" s="26">
        <v>41.041800000000002</v>
      </c>
      <c r="O8" s="26">
        <v>46.8506</v>
      </c>
      <c r="P8" s="26">
        <v>47.584699999999998</v>
      </c>
      <c r="Q8" s="26">
        <v>12157.1</v>
      </c>
      <c r="R8" s="63">
        <f>[1]!BJM(H8:I11,M8:N11,0)</f>
        <v>-0.69841693079691813</v>
      </c>
      <c r="S8" s="63">
        <f>[1]!BJM(H8:I11,M8:N11,1)</f>
        <v>35.070745337539201</v>
      </c>
      <c r="T8" s="98">
        <f>[1]!BJM(D8:E11,H8:I11,0)</f>
        <v>-1.0964700152165998</v>
      </c>
      <c r="U8" s="98">
        <f>[1]!BJM(D8:E11,M8:N11,0)</f>
        <v>-1.7953939146819702</v>
      </c>
      <c r="V8" s="98">
        <f>[1]!BJM(D8:E11,H8:I11,1)</f>
        <v>55.869201883455233</v>
      </c>
      <c r="W8" s="98">
        <f>[1]!BJM(D8:E11,M8:N11,1)</f>
        <v>103.47200731003797</v>
      </c>
      <c r="X8" s="14">
        <f t="shared" si="0"/>
        <v>0.1881174866537092</v>
      </c>
      <c r="Y8" s="14">
        <f t="shared" si="1"/>
        <v>0.12404839135448739</v>
      </c>
      <c r="Z8" s="20">
        <f t="shared" si="2"/>
        <v>-1.0639000000000038</v>
      </c>
      <c r="AA8" s="20">
        <f t="shared" si="3"/>
        <v>-1.9202000000000012</v>
      </c>
    </row>
    <row r="9" spans="1:27">
      <c r="A9" s="64"/>
      <c r="B9" s="64"/>
      <c r="C9" s="46">
        <v>27</v>
      </c>
      <c r="D9" s="46">
        <v>419.05599999999998</v>
      </c>
      <c r="E9" s="46">
        <v>41.141500000000001</v>
      </c>
      <c r="F9" s="46">
        <v>46.1477</v>
      </c>
      <c r="G9" s="46">
        <v>46.797699999999999</v>
      </c>
      <c r="H9" s="26">
        <v>417.09280000000001</v>
      </c>
      <c r="I9" s="26">
        <v>39.976599999999998</v>
      </c>
      <c r="J9" s="26">
        <v>46.111199999999997</v>
      </c>
      <c r="K9" s="26">
        <v>46.860799999999998</v>
      </c>
      <c r="L9" s="26">
        <v>8637.77</v>
      </c>
      <c r="M9" s="26">
        <v>416.30560000000003</v>
      </c>
      <c r="N9" s="26">
        <v>39.271000000000001</v>
      </c>
      <c r="O9" s="26">
        <v>45.7102</v>
      </c>
      <c r="P9" s="26">
        <v>46.441000000000003</v>
      </c>
      <c r="Q9" s="26">
        <v>7874.34</v>
      </c>
      <c r="R9" s="64"/>
      <c r="S9" s="64"/>
      <c r="T9" s="99"/>
      <c r="U9" s="99"/>
      <c r="V9" s="99"/>
      <c r="W9" s="99"/>
      <c r="X9" s="14">
        <f t="shared" si="0"/>
        <v>0.46848153946011323</v>
      </c>
      <c r="Y9" s="14">
        <f t="shared" si="1"/>
        <v>0.65633232789888618</v>
      </c>
      <c r="Z9" s="20">
        <f t="shared" si="2"/>
        <v>-1.1649000000000029</v>
      </c>
      <c r="AA9" s="20">
        <f t="shared" si="3"/>
        <v>-1.8704999999999998</v>
      </c>
    </row>
    <row r="10" spans="1:27">
      <c r="A10" s="64"/>
      <c r="B10" s="64"/>
      <c r="C10" s="46">
        <v>32</v>
      </c>
      <c r="D10" s="46">
        <v>185.82400000000001</v>
      </c>
      <c r="E10" s="46">
        <v>38.996099999999998</v>
      </c>
      <c r="F10" s="46">
        <v>44.536799999999999</v>
      </c>
      <c r="G10" s="46">
        <v>45.116700000000002</v>
      </c>
      <c r="H10" s="26">
        <v>183.31280000000001</v>
      </c>
      <c r="I10" s="26">
        <v>37.8675</v>
      </c>
      <c r="J10" s="26">
        <v>44.904699999999998</v>
      </c>
      <c r="K10" s="26">
        <v>45.627200000000002</v>
      </c>
      <c r="L10" s="26">
        <v>3721.58</v>
      </c>
      <c r="M10" s="26">
        <v>183.34559999999999</v>
      </c>
      <c r="N10" s="26">
        <v>37.163400000000003</v>
      </c>
      <c r="O10" s="26">
        <v>44.5854</v>
      </c>
      <c r="P10" s="26">
        <v>45.291600000000003</v>
      </c>
      <c r="Q10" s="26">
        <v>3517.07</v>
      </c>
      <c r="R10" s="64"/>
      <c r="S10" s="64"/>
      <c r="T10" s="99"/>
      <c r="U10" s="99"/>
      <c r="V10" s="99"/>
      <c r="W10" s="99"/>
      <c r="X10" s="14">
        <f t="shared" si="0"/>
        <v>1.3513862579645268</v>
      </c>
      <c r="Y10" s="14">
        <f t="shared" si="1"/>
        <v>1.3337351472361061</v>
      </c>
      <c r="Z10" s="20">
        <f t="shared" si="2"/>
        <v>-1.1285999999999987</v>
      </c>
      <c r="AA10" s="20">
        <f t="shared" si="3"/>
        <v>-1.8326999999999956</v>
      </c>
    </row>
    <row r="11" spans="1:27">
      <c r="A11" s="64"/>
      <c r="B11" s="64"/>
      <c r="C11" s="46">
        <v>37</v>
      </c>
      <c r="D11" s="46">
        <v>97.172799999999995</v>
      </c>
      <c r="E11" s="46">
        <v>36.492100000000001</v>
      </c>
      <c r="F11" s="46">
        <v>43.152999999999999</v>
      </c>
      <c r="G11" s="46">
        <v>43.589700000000001</v>
      </c>
      <c r="H11" s="26">
        <v>96.508799999999994</v>
      </c>
      <c r="I11" s="26">
        <v>35.565600000000003</v>
      </c>
      <c r="J11" s="26">
        <v>43.656599999999997</v>
      </c>
      <c r="K11" s="26">
        <v>44.380800000000001</v>
      </c>
      <c r="L11" s="26">
        <v>1858.97</v>
      </c>
      <c r="M11" s="26">
        <v>95.381600000000006</v>
      </c>
      <c r="N11" s="26">
        <v>35.018099999999997</v>
      </c>
      <c r="O11" s="26">
        <v>43.328000000000003</v>
      </c>
      <c r="P11" s="26">
        <v>44.0886</v>
      </c>
      <c r="Q11" s="26">
        <v>1717.22</v>
      </c>
      <c r="R11" s="64"/>
      <c r="S11" s="64"/>
      <c r="T11" s="100"/>
      <c r="U11" s="100"/>
      <c r="V11" s="100"/>
      <c r="W11" s="100"/>
      <c r="X11" s="14">
        <f t="shared" si="0"/>
        <v>0.68331878879686647</v>
      </c>
      <c r="Y11" s="14">
        <f t="shared" si="1"/>
        <v>1.8433141784532185</v>
      </c>
      <c r="Z11" s="20">
        <f t="shared" si="2"/>
        <v>-0.92649999999999721</v>
      </c>
      <c r="AA11" s="20">
        <f t="shared" si="3"/>
        <v>-1.4740000000000038</v>
      </c>
    </row>
    <row r="12" spans="1:27">
      <c r="A12" s="64"/>
      <c r="B12" s="64" t="s">
        <v>18</v>
      </c>
      <c r="C12" s="46">
        <v>22</v>
      </c>
      <c r="D12" s="46">
        <v>1966.8696</v>
      </c>
      <c r="E12" s="46">
        <v>43.217199999999998</v>
      </c>
      <c r="F12" s="46">
        <v>47.0792</v>
      </c>
      <c r="G12" s="46">
        <v>48.001300000000001</v>
      </c>
      <c r="H12" s="26">
        <v>1965.1780000000001</v>
      </c>
      <c r="I12" s="26">
        <v>42.3917</v>
      </c>
      <c r="J12" s="26">
        <v>46.774299999999997</v>
      </c>
      <c r="K12" s="26">
        <v>47.7181</v>
      </c>
      <c r="L12" s="26">
        <v>15484.5</v>
      </c>
      <c r="M12" s="26">
        <v>1965.63</v>
      </c>
      <c r="N12" s="26">
        <v>41.644199999999998</v>
      </c>
      <c r="O12" s="26">
        <v>46.235399999999998</v>
      </c>
      <c r="P12" s="26">
        <v>47.156399999999998</v>
      </c>
      <c r="Q12" s="26">
        <v>4850.71</v>
      </c>
      <c r="R12" s="63">
        <f>[1]!BJM(H12:I15,M12:N15,0)</f>
        <v>-0.90909754768911433</v>
      </c>
      <c r="S12" s="63">
        <f>[1]!BJM(H12:I15,M12:N15,1)</f>
        <v>37.937112309609809</v>
      </c>
      <c r="T12" s="98">
        <f>[1]!BJM(D12:E15,H12:I15,0)</f>
        <v>-0.77158717827111711</v>
      </c>
      <c r="U12" s="98">
        <f>[1]!BJM(D12:E15,M12:N15,0)</f>
        <v>-1.6807155488237484</v>
      </c>
      <c r="V12" s="98">
        <f>[1]!BJM(D12:E15,H12:I15,1)</f>
        <v>28.97894847666862</v>
      </c>
      <c r="W12" s="98">
        <f>[1]!BJM(D12:E15,M12:N15,1)</f>
        <v>76.02892499171638</v>
      </c>
      <c r="X12" s="14">
        <f t="shared" si="0"/>
        <v>8.6004684804721176E-2</v>
      </c>
      <c r="Y12" s="14">
        <f t="shared" si="1"/>
        <v>6.3024005251791068E-2</v>
      </c>
      <c r="Z12" s="20">
        <f t="shared" si="2"/>
        <v>-0.82549999999999812</v>
      </c>
      <c r="AA12" s="20">
        <f t="shared" si="3"/>
        <v>-1.5730000000000004</v>
      </c>
    </row>
    <row r="13" spans="1:27">
      <c r="A13" s="64"/>
      <c r="B13" s="64"/>
      <c r="C13" s="46">
        <v>27</v>
      </c>
      <c r="D13" s="46">
        <v>697.62080000000003</v>
      </c>
      <c r="E13" s="46">
        <v>41.079500000000003</v>
      </c>
      <c r="F13" s="46">
        <v>45.227699999999999</v>
      </c>
      <c r="G13" s="46">
        <v>46.102699999999999</v>
      </c>
      <c r="H13" s="26">
        <v>696.60159999999996</v>
      </c>
      <c r="I13" s="26">
        <v>40.237400000000001</v>
      </c>
      <c r="J13" s="26">
        <v>45.256500000000003</v>
      </c>
      <c r="K13" s="26">
        <v>46.220199999999998</v>
      </c>
      <c r="L13" s="26">
        <v>7660.95</v>
      </c>
      <c r="M13" s="26">
        <v>696.65279999999996</v>
      </c>
      <c r="N13" s="26">
        <v>39.309100000000001</v>
      </c>
      <c r="O13" s="26">
        <v>44.631999999999998</v>
      </c>
      <c r="P13" s="26">
        <v>45.630400000000002</v>
      </c>
      <c r="Q13" s="26">
        <v>5416.17</v>
      </c>
      <c r="R13" s="64"/>
      <c r="S13" s="64"/>
      <c r="T13" s="99"/>
      <c r="U13" s="99"/>
      <c r="V13" s="99"/>
      <c r="W13" s="99"/>
      <c r="X13" s="14">
        <f t="shared" si="0"/>
        <v>0.14609656134107082</v>
      </c>
      <c r="Y13" s="14">
        <f t="shared" si="1"/>
        <v>0.13875733063006071</v>
      </c>
      <c r="Z13" s="20">
        <f t="shared" si="2"/>
        <v>-0.84210000000000207</v>
      </c>
      <c r="AA13" s="20">
        <f t="shared" si="3"/>
        <v>-1.7704000000000022</v>
      </c>
    </row>
    <row r="14" spans="1:27">
      <c r="A14" s="64"/>
      <c r="B14" s="64"/>
      <c r="C14" s="46">
        <v>32</v>
      </c>
      <c r="D14" s="46">
        <v>315.25599999999997</v>
      </c>
      <c r="E14" s="46">
        <v>38.632800000000003</v>
      </c>
      <c r="F14" s="46">
        <v>43.392600000000002</v>
      </c>
      <c r="G14" s="46">
        <v>44.354900000000001</v>
      </c>
      <c r="H14" s="26">
        <v>314.65679999999998</v>
      </c>
      <c r="I14" s="26">
        <v>37.9711</v>
      </c>
      <c r="J14" s="26">
        <v>43.825299999999999</v>
      </c>
      <c r="K14" s="26">
        <v>44.911799999999999</v>
      </c>
      <c r="L14" s="26">
        <v>5241.92</v>
      </c>
      <c r="M14" s="26">
        <v>314.64</v>
      </c>
      <c r="N14" s="26">
        <v>36.959099999999999</v>
      </c>
      <c r="O14" s="26">
        <v>43.169699999999999</v>
      </c>
      <c r="P14" s="26">
        <v>44.249099999999999</v>
      </c>
      <c r="Q14" s="26">
        <v>4082.69</v>
      </c>
      <c r="R14" s="64"/>
      <c r="S14" s="64"/>
      <c r="T14" s="99"/>
      <c r="U14" s="99"/>
      <c r="V14" s="99"/>
      <c r="W14" s="99"/>
      <c r="X14" s="14">
        <f t="shared" si="0"/>
        <v>0.19006775445986634</v>
      </c>
      <c r="Y14" s="14">
        <f t="shared" si="1"/>
        <v>0.19539675692135458</v>
      </c>
      <c r="Z14" s="20">
        <f t="shared" si="2"/>
        <v>-0.66170000000000329</v>
      </c>
      <c r="AA14" s="20">
        <f t="shared" si="3"/>
        <v>-1.6737000000000037</v>
      </c>
    </row>
    <row r="15" spans="1:27">
      <c r="A15" s="64"/>
      <c r="B15" s="64"/>
      <c r="C15" s="46">
        <v>37</v>
      </c>
      <c r="D15" s="46">
        <v>162.0744</v>
      </c>
      <c r="E15" s="46">
        <v>35.921599999999998</v>
      </c>
      <c r="F15" s="46">
        <v>42.132800000000003</v>
      </c>
      <c r="G15" s="46">
        <v>43.015300000000003</v>
      </c>
      <c r="H15" s="26">
        <v>161.86160000000001</v>
      </c>
      <c r="I15" s="26">
        <v>35.263399999999997</v>
      </c>
      <c r="J15" s="26">
        <v>42.4514</v>
      </c>
      <c r="K15" s="26">
        <v>43.588000000000001</v>
      </c>
      <c r="L15" s="26">
        <v>2993.2</v>
      </c>
      <c r="M15" s="26">
        <v>161.7056</v>
      </c>
      <c r="N15" s="26">
        <v>34.428100000000001</v>
      </c>
      <c r="O15" s="26">
        <v>41.980899999999998</v>
      </c>
      <c r="P15" s="26">
        <v>43.0867</v>
      </c>
      <c r="Q15" s="26">
        <v>2600.14</v>
      </c>
      <c r="R15" s="64"/>
      <c r="S15" s="64"/>
      <c r="T15" s="100"/>
      <c r="U15" s="100"/>
      <c r="V15" s="100"/>
      <c r="W15" s="100"/>
      <c r="X15" s="14">
        <f t="shared" si="0"/>
        <v>0.1312977249954263</v>
      </c>
      <c r="Y15" s="14">
        <f t="shared" si="1"/>
        <v>0.22754981662742119</v>
      </c>
      <c r="Z15" s="20">
        <f t="shared" si="2"/>
        <v>-0.65820000000000078</v>
      </c>
      <c r="AA15" s="20">
        <f t="shared" si="3"/>
        <v>-1.4934999999999974</v>
      </c>
    </row>
    <row r="16" spans="1:27" s="18" customFormat="1">
      <c r="A16" s="73"/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78"/>
      <c r="R16" s="19">
        <f t="shared" ref="R16:AA16" si="4">AVERAGE(R4:R15)</f>
        <v>-0.71530264280016687</v>
      </c>
      <c r="S16" s="19">
        <f t="shared" si="4"/>
        <v>30.462205394164005</v>
      </c>
      <c r="T16" s="19">
        <f t="shared" si="4"/>
        <v>-0.78512530263722013</v>
      </c>
      <c r="U16" s="19">
        <f t="shared" si="4"/>
        <v>-1.5005851678130948</v>
      </c>
      <c r="V16" s="19">
        <f t="shared" si="4"/>
        <v>33.123965536550365</v>
      </c>
      <c r="W16" s="19">
        <f t="shared" si="4"/>
        <v>70.957649379166625</v>
      </c>
      <c r="X16" s="19">
        <f t="shared" si="4"/>
        <v>0.50444513393851598</v>
      </c>
      <c r="Y16" s="19">
        <f t="shared" si="4"/>
        <v>0.71819823147856221</v>
      </c>
      <c r="Z16" s="19">
        <f t="shared" si="4"/>
        <v>-0.77404999999999957</v>
      </c>
      <c r="AA16" s="19">
        <f t="shared" si="4"/>
        <v>-1.4828250000000001</v>
      </c>
    </row>
    <row r="17" spans="1:27">
      <c r="A17" s="64" t="s">
        <v>21</v>
      </c>
      <c r="B17" s="64" t="s">
        <v>16</v>
      </c>
      <c r="C17" s="46">
        <v>22</v>
      </c>
      <c r="D17" s="46">
        <v>2435.7703999999999</v>
      </c>
      <c r="E17" s="46">
        <v>42.380800000000001</v>
      </c>
      <c r="F17" s="46">
        <v>46.27</v>
      </c>
      <c r="G17" s="46">
        <v>47.540500000000002</v>
      </c>
      <c r="H17" s="26">
        <v>2430.377</v>
      </c>
      <c r="I17" s="26">
        <v>41.503</v>
      </c>
      <c r="J17" s="26">
        <v>45.841700000000003</v>
      </c>
      <c r="K17" s="26">
        <v>47.101900000000001</v>
      </c>
      <c r="L17" s="26">
        <v>25262</v>
      </c>
      <c r="M17" s="26">
        <v>2428.3539999999998</v>
      </c>
      <c r="N17" s="26">
        <v>41.043399999999998</v>
      </c>
      <c r="O17" s="26">
        <v>45.499200000000002</v>
      </c>
      <c r="P17" s="26">
        <v>46.766599999999997</v>
      </c>
      <c r="Q17" s="26">
        <v>15534.9</v>
      </c>
      <c r="R17" s="63">
        <f>[1]!BJM(H17:I20,M17:N20,0)</f>
        <v>-0.51672987810639859</v>
      </c>
      <c r="S17" s="63">
        <f>[1]!BJM(H17:I20,M17:N20,1)</f>
        <v>18.347130622269404</v>
      </c>
      <c r="T17" s="98">
        <f>[1]!BJM(D17:E20,H17:I20,0)</f>
        <v>-0.47416356754894018</v>
      </c>
      <c r="U17" s="98">
        <f>[1]!BJM(D17:E20,M17:N20,0)</f>
        <v>-0.99072731916290468</v>
      </c>
      <c r="V17" s="98">
        <f>[1]!BJM(D17:E20,H17:I20,1)</f>
        <v>14.409053788810567</v>
      </c>
      <c r="W17" s="98">
        <f>[1]!BJM(D17:E20,M17:N20,1)</f>
        <v>33.016172174780614</v>
      </c>
      <c r="X17" s="20">
        <f t="shared" ref="X17:X28" si="5">ABS(D17-H17)/D17*100</f>
        <v>0.22142481081139379</v>
      </c>
      <c r="Y17" s="20">
        <f t="shared" ref="Y17:Y28" si="6">ABS(D17-M17)/D17*100</f>
        <v>0.30447861588268199</v>
      </c>
      <c r="Z17" s="20">
        <f t="shared" ref="Z17:Z28" si="7">(I17-E17)</f>
        <v>-0.87780000000000058</v>
      </c>
      <c r="AA17" s="20">
        <f t="shared" ref="AA17:AA28" si="8">(N17-E17)</f>
        <v>-1.3374000000000024</v>
      </c>
    </row>
    <row r="18" spans="1:27">
      <c r="A18" s="64"/>
      <c r="B18" s="64"/>
      <c r="C18" s="46">
        <v>27</v>
      </c>
      <c r="D18" s="46">
        <v>900.66079999999999</v>
      </c>
      <c r="E18" s="46">
        <v>40.119399999999999</v>
      </c>
      <c r="F18" s="46">
        <v>44.248100000000001</v>
      </c>
      <c r="G18" s="46">
        <v>45.500999999999998</v>
      </c>
      <c r="H18" s="26">
        <v>895.80640000000005</v>
      </c>
      <c r="I18" s="26">
        <v>39.571199999999997</v>
      </c>
      <c r="J18" s="26">
        <v>44.428899999999999</v>
      </c>
      <c r="K18" s="26">
        <v>45.698300000000003</v>
      </c>
      <c r="L18" s="26">
        <v>12930.5</v>
      </c>
      <c r="M18" s="26">
        <v>893.79759999999999</v>
      </c>
      <c r="N18" s="26">
        <v>39.039099999999998</v>
      </c>
      <c r="O18" s="26">
        <v>44.034799999999997</v>
      </c>
      <c r="P18" s="26">
        <v>45.229599999999998</v>
      </c>
      <c r="Q18" s="26">
        <v>9582.0300000000007</v>
      </c>
      <c r="R18" s="64"/>
      <c r="S18" s="64"/>
      <c r="T18" s="99"/>
      <c r="U18" s="99"/>
      <c r="V18" s="99"/>
      <c r="W18" s="99"/>
      <c r="X18" s="20">
        <f t="shared" si="5"/>
        <v>0.53898204518281934</v>
      </c>
      <c r="Y18" s="20">
        <f t="shared" si="6"/>
        <v>0.76201828701771035</v>
      </c>
      <c r="Z18" s="20">
        <f t="shared" si="7"/>
        <v>-0.54820000000000135</v>
      </c>
      <c r="AA18" s="20">
        <f t="shared" si="8"/>
        <v>-1.0803000000000011</v>
      </c>
    </row>
    <row r="19" spans="1:27">
      <c r="A19" s="64"/>
      <c r="B19" s="64"/>
      <c r="C19" s="46">
        <v>32</v>
      </c>
      <c r="D19" s="46">
        <v>435.23759999999999</v>
      </c>
      <c r="E19" s="46">
        <v>37.486199999999997</v>
      </c>
      <c r="F19" s="46">
        <v>42.359299999999998</v>
      </c>
      <c r="G19" s="46">
        <v>43.628900000000002</v>
      </c>
      <c r="H19" s="26">
        <v>432.06880000000001</v>
      </c>
      <c r="I19" s="26">
        <v>37.180799999999998</v>
      </c>
      <c r="J19" s="26">
        <v>43.041899999999998</v>
      </c>
      <c r="K19" s="26">
        <v>44.2742</v>
      </c>
      <c r="L19" s="26">
        <v>6885.51</v>
      </c>
      <c r="M19" s="26">
        <v>429.89600000000002</v>
      </c>
      <c r="N19" s="26">
        <v>36.632300000000001</v>
      </c>
      <c r="O19" s="26">
        <v>42.686500000000002</v>
      </c>
      <c r="P19" s="26">
        <v>43.799500000000002</v>
      </c>
      <c r="Q19" s="26">
        <v>5260.81</v>
      </c>
      <c r="R19" s="64"/>
      <c r="S19" s="64"/>
      <c r="T19" s="99"/>
      <c r="U19" s="99"/>
      <c r="V19" s="99"/>
      <c r="W19" s="99"/>
      <c r="X19" s="20">
        <f t="shared" si="5"/>
        <v>0.72806209757612306</v>
      </c>
      <c r="Y19" s="20">
        <f t="shared" si="6"/>
        <v>1.2272836721827278</v>
      </c>
      <c r="Z19" s="20">
        <f t="shared" si="7"/>
        <v>-0.30539999999999878</v>
      </c>
      <c r="AA19" s="20">
        <f t="shared" si="8"/>
        <v>-0.85389999999999588</v>
      </c>
    </row>
    <row r="20" spans="1:27">
      <c r="A20" s="64"/>
      <c r="B20" s="64"/>
      <c r="C20" s="46">
        <v>37</v>
      </c>
      <c r="D20" s="46">
        <v>227.10400000000001</v>
      </c>
      <c r="E20" s="46">
        <v>34.576700000000002</v>
      </c>
      <c r="F20" s="46">
        <v>41.119900000000001</v>
      </c>
      <c r="G20" s="46">
        <v>42.207599999999999</v>
      </c>
      <c r="H20" s="26">
        <v>225.5368</v>
      </c>
      <c r="I20" s="26">
        <v>34.4208</v>
      </c>
      <c r="J20" s="26">
        <v>41.851700000000001</v>
      </c>
      <c r="K20" s="26">
        <v>43.002200000000002</v>
      </c>
      <c r="L20" s="26">
        <v>3780.54</v>
      </c>
      <c r="M20" s="26">
        <v>223.56</v>
      </c>
      <c r="N20" s="26">
        <v>33.854199999999999</v>
      </c>
      <c r="O20" s="26">
        <v>41.426699999999997</v>
      </c>
      <c r="P20" s="26">
        <v>42.424300000000002</v>
      </c>
      <c r="Q20" s="26">
        <v>2996.11</v>
      </c>
      <c r="R20" s="64"/>
      <c r="S20" s="64"/>
      <c r="T20" s="100"/>
      <c r="U20" s="100"/>
      <c r="V20" s="100"/>
      <c r="W20" s="100"/>
      <c r="X20" s="20">
        <f t="shared" si="5"/>
        <v>0.6900803156263271</v>
      </c>
      <c r="Y20" s="20">
        <f t="shared" si="6"/>
        <v>1.5605185289559016</v>
      </c>
      <c r="Z20" s="20">
        <f t="shared" si="7"/>
        <v>-0.15590000000000259</v>
      </c>
      <c r="AA20" s="20">
        <f t="shared" si="8"/>
        <v>-0.72250000000000369</v>
      </c>
    </row>
    <row r="21" spans="1:27">
      <c r="A21" s="64"/>
      <c r="B21" s="79" t="s">
        <v>17</v>
      </c>
      <c r="C21" s="46">
        <v>22</v>
      </c>
      <c r="D21" s="46">
        <v>1862.9944</v>
      </c>
      <c r="E21" s="46">
        <v>42.777000000000001</v>
      </c>
      <c r="F21" s="46">
        <v>47.817599999999999</v>
      </c>
      <c r="G21" s="46">
        <v>48.449300000000001</v>
      </c>
      <c r="H21" s="26">
        <v>1860.607</v>
      </c>
      <c r="I21" s="26">
        <v>41.754399999999997</v>
      </c>
      <c r="J21" s="26">
        <v>47.325400000000002</v>
      </c>
      <c r="K21" s="26">
        <v>48.056899999999999</v>
      </c>
      <c r="L21" s="26">
        <v>15875.9</v>
      </c>
      <c r="M21" s="26">
        <v>1859.848</v>
      </c>
      <c r="N21" s="26">
        <v>40.953800000000001</v>
      </c>
      <c r="O21" s="26">
        <v>46.846499999999999</v>
      </c>
      <c r="P21" s="26">
        <v>47.630699999999997</v>
      </c>
      <c r="Q21" s="26">
        <v>8932.41</v>
      </c>
      <c r="R21" s="63">
        <f>[1]!BJM(H21:I24,M21:N24,0)</f>
        <v>-0.72000102805479371</v>
      </c>
      <c r="S21" s="63">
        <f>[1]!BJM(H21:I24,M21:N24,1)</f>
        <v>38.22843276794967</v>
      </c>
      <c r="T21" s="98">
        <f>[1]!BJM(D21:E24,H21:I24,0)</f>
        <v>-0.99880822432059668</v>
      </c>
      <c r="U21" s="98">
        <f>[1]!BJM(D21:E24,M21:N24,0)</f>
        <v>-1.7194232528651081</v>
      </c>
      <c r="V21" s="98">
        <f>[1]!BJM(D21:E24,H21:I24,1)</f>
        <v>55.878767869726545</v>
      </c>
      <c r="W21" s="98">
        <f>[1]!BJM(D21:E24,M21:N24,1)</f>
        <v>108.42994777008492</v>
      </c>
      <c r="X21" s="20">
        <f t="shared" si="5"/>
        <v>0.12814853335039927</v>
      </c>
      <c r="Y21" s="20">
        <f t="shared" si="6"/>
        <v>0.16888939655428298</v>
      </c>
      <c r="Z21" s="20">
        <f t="shared" si="7"/>
        <v>-1.0226000000000042</v>
      </c>
      <c r="AA21" s="20">
        <f t="shared" si="8"/>
        <v>-1.8231999999999999</v>
      </c>
    </row>
    <row r="22" spans="1:27">
      <c r="A22" s="64"/>
      <c r="B22" s="64"/>
      <c r="C22" s="46">
        <v>27</v>
      </c>
      <c r="D22" s="46">
        <v>459.90159999999997</v>
      </c>
      <c r="E22" s="46">
        <v>40.9923</v>
      </c>
      <c r="F22" s="46">
        <v>46.133499999999998</v>
      </c>
      <c r="G22" s="46">
        <v>46.756399999999999</v>
      </c>
      <c r="H22" s="26">
        <v>456.84800000000001</v>
      </c>
      <c r="I22" s="26">
        <v>39.932299999999998</v>
      </c>
      <c r="J22" s="26">
        <v>46.118699999999997</v>
      </c>
      <c r="K22" s="26">
        <v>46.876600000000003</v>
      </c>
      <c r="L22" s="26">
        <v>9427.3700000000008</v>
      </c>
      <c r="M22" s="26">
        <v>455.91840000000002</v>
      </c>
      <c r="N22" s="26">
        <v>39.168900000000001</v>
      </c>
      <c r="O22" s="26">
        <v>45.741100000000003</v>
      </c>
      <c r="P22" s="26">
        <v>46.479399999999998</v>
      </c>
      <c r="Q22" s="26">
        <v>8572.84</v>
      </c>
      <c r="R22" s="64"/>
      <c r="S22" s="64"/>
      <c r="T22" s="99"/>
      <c r="U22" s="99"/>
      <c r="V22" s="99"/>
      <c r="W22" s="99"/>
      <c r="X22" s="20">
        <f t="shared" si="5"/>
        <v>0.66396811839749215</v>
      </c>
      <c r="Y22" s="20">
        <f t="shared" si="6"/>
        <v>0.8660983132043798</v>
      </c>
      <c r="Z22" s="20">
        <f t="shared" si="7"/>
        <v>-1.0600000000000023</v>
      </c>
      <c r="AA22" s="20">
        <f t="shared" si="8"/>
        <v>-1.8233999999999995</v>
      </c>
    </row>
    <row r="23" spans="1:27">
      <c r="A23" s="64"/>
      <c r="B23" s="64"/>
      <c r="C23" s="46">
        <v>32</v>
      </c>
      <c r="D23" s="46">
        <v>190.70079999999999</v>
      </c>
      <c r="E23" s="46">
        <v>38.839300000000001</v>
      </c>
      <c r="F23" s="46">
        <v>44.4788</v>
      </c>
      <c r="G23" s="46">
        <v>45.006300000000003</v>
      </c>
      <c r="H23" s="26">
        <v>189.0472</v>
      </c>
      <c r="I23" s="26">
        <v>37.785200000000003</v>
      </c>
      <c r="J23" s="26">
        <v>44.881799999999998</v>
      </c>
      <c r="K23" s="26">
        <v>45.639699999999998</v>
      </c>
      <c r="L23" s="26">
        <v>3846.46</v>
      </c>
      <c r="M23" s="26">
        <v>188.40799999999999</v>
      </c>
      <c r="N23" s="26">
        <v>37.166200000000003</v>
      </c>
      <c r="O23" s="26">
        <v>44.567399999999999</v>
      </c>
      <c r="P23" s="26">
        <v>45.257300000000001</v>
      </c>
      <c r="Q23" s="26">
        <v>3621.43</v>
      </c>
      <c r="R23" s="64"/>
      <c r="S23" s="64"/>
      <c r="T23" s="99"/>
      <c r="U23" s="99"/>
      <c r="V23" s="99"/>
      <c r="W23" s="99"/>
      <c r="X23" s="20">
        <f t="shared" si="5"/>
        <v>0.86711749504982849</v>
      </c>
      <c r="Y23" s="20">
        <f t="shared" si="6"/>
        <v>1.202302245192469</v>
      </c>
      <c r="Z23" s="20">
        <f t="shared" si="7"/>
        <v>-1.0540999999999983</v>
      </c>
      <c r="AA23" s="20">
        <f t="shared" si="8"/>
        <v>-1.673099999999998</v>
      </c>
    </row>
    <row r="24" spans="1:27">
      <c r="A24" s="64"/>
      <c r="B24" s="64"/>
      <c r="C24" s="46">
        <v>37</v>
      </c>
      <c r="D24" s="46">
        <v>98.4328</v>
      </c>
      <c r="E24" s="46">
        <v>36.374200000000002</v>
      </c>
      <c r="F24" s="46">
        <v>43.061399999999999</v>
      </c>
      <c r="G24" s="46">
        <v>43.501899999999999</v>
      </c>
      <c r="H24" s="26">
        <v>97.521600000000007</v>
      </c>
      <c r="I24" s="26">
        <v>35.581200000000003</v>
      </c>
      <c r="J24" s="26">
        <v>43.649900000000002</v>
      </c>
      <c r="K24" s="26">
        <v>44.384500000000003</v>
      </c>
      <c r="L24" s="26">
        <v>1841.8</v>
      </c>
      <c r="M24" s="26">
        <v>96.936000000000007</v>
      </c>
      <c r="N24" s="26">
        <v>35.034500000000001</v>
      </c>
      <c r="O24" s="26">
        <v>43.352200000000003</v>
      </c>
      <c r="P24" s="26">
        <v>44.094200000000001</v>
      </c>
      <c r="Q24" s="26">
        <v>1717.59</v>
      </c>
      <c r="R24" s="64"/>
      <c r="S24" s="64"/>
      <c r="T24" s="100"/>
      <c r="U24" s="100"/>
      <c r="V24" s="100"/>
      <c r="W24" s="100"/>
      <c r="X24" s="20">
        <f t="shared" si="5"/>
        <v>0.92570769093228455</v>
      </c>
      <c r="Y24" s="20">
        <f t="shared" si="6"/>
        <v>1.5206313342706834</v>
      </c>
      <c r="Z24" s="20">
        <f t="shared" si="7"/>
        <v>-0.79299999999999926</v>
      </c>
      <c r="AA24" s="20">
        <f t="shared" si="8"/>
        <v>-1.3397000000000006</v>
      </c>
    </row>
    <row r="25" spans="1:27">
      <c r="A25" s="64"/>
      <c r="B25" s="64" t="s">
        <v>18</v>
      </c>
      <c r="C25" s="46">
        <v>22</v>
      </c>
      <c r="D25" s="46">
        <v>2162.7887999999998</v>
      </c>
      <c r="E25" s="46">
        <v>43.113999999999997</v>
      </c>
      <c r="F25" s="46">
        <v>47.0199</v>
      </c>
      <c r="G25" s="46">
        <v>47.950899999999997</v>
      </c>
      <c r="H25" s="26">
        <v>2161.4009999999998</v>
      </c>
      <c r="I25" s="26">
        <v>42.3688</v>
      </c>
      <c r="J25" s="26">
        <v>46.7455</v>
      </c>
      <c r="K25" s="26">
        <v>47.698099999999997</v>
      </c>
      <c r="L25" s="26">
        <v>16481.7</v>
      </c>
      <c r="M25" s="26">
        <v>2162</v>
      </c>
      <c r="N25" s="26">
        <v>41.631300000000003</v>
      </c>
      <c r="O25" s="26">
        <v>46.223999999999997</v>
      </c>
      <c r="P25" s="26">
        <v>47.173699999999997</v>
      </c>
      <c r="Q25" s="26">
        <v>3919.77</v>
      </c>
      <c r="R25" s="63">
        <f>[1]!BJM(H25:I28,M25:N28,0)</f>
        <v>-0.93374237257600512</v>
      </c>
      <c r="S25" s="63">
        <f>[1]!BJM(H25:I28,M25:N28,1)</f>
        <v>40.635952345936069</v>
      </c>
      <c r="T25" s="98">
        <f>[1]!BJM(D25:E28,H25:I28,0)</f>
        <v>-0.69862830100836582</v>
      </c>
      <c r="U25" s="98">
        <f>[1]!BJM(D25:E28,M25:N28,0)</f>
        <v>-1.6323871256914124</v>
      </c>
      <c r="V25" s="98">
        <f>[1]!BJM(D25:E28,H25:I28,1)</f>
        <v>26.892118907713282</v>
      </c>
      <c r="W25" s="98">
        <f>[1]!BJM(D25:E28,M25:N28,1)</f>
        <v>76.170423843723924</v>
      </c>
      <c r="X25" s="20">
        <f t="shared" si="5"/>
        <v>6.4167153075694233E-2</v>
      </c>
      <c r="Y25" s="20">
        <f t="shared" si="6"/>
        <v>3.6471429850192034E-2</v>
      </c>
      <c r="Z25" s="20">
        <f t="shared" si="7"/>
        <v>-0.74519999999999698</v>
      </c>
      <c r="AA25" s="20">
        <f t="shared" si="8"/>
        <v>-1.4826999999999941</v>
      </c>
    </row>
    <row r="26" spans="1:27">
      <c r="A26" s="64"/>
      <c r="B26" s="64"/>
      <c r="C26" s="46">
        <v>27</v>
      </c>
      <c r="D26" s="46">
        <v>725.99760000000003</v>
      </c>
      <c r="E26" s="46">
        <v>40.991</v>
      </c>
      <c r="F26" s="46">
        <v>45.160499999999999</v>
      </c>
      <c r="G26" s="46">
        <v>46.036499999999997</v>
      </c>
      <c r="H26" s="26">
        <v>724.45280000000002</v>
      </c>
      <c r="I26" s="26">
        <v>40.217599999999997</v>
      </c>
      <c r="J26" s="26">
        <v>45.209800000000001</v>
      </c>
      <c r="K26" s="26">
        <v>46.196599999999997</v>
      </c>
      <c r="L26" s="26">
        <v>7926.01</v>
      </c>
      <c r="M26" s="26">
        <v>724.39440000000002</v>
      </c>
      <c r="N26" s="26">
        <v>39.272199999999998</v>
      </c>
      <c r="O26" s="26">
        <v>44.637999999999998</v>
      </c>
      <c r="P26" s="26">
        <v>45.6098</v>
      </c>
      <c r="Q26" s="26">
        <v>5430.8</v>
      </c>
      <c r="R26" s="64"/>
      <c r="S26" s="64"/>
      <c r="T26" s="99"/>
      <c r="U26" s="99"/>
      <c r="V26" s="99"/>
      <c r="W26" s="99"/>
      <c r="X26" s="20">
        <f t="shared" si="5"/>
        <v>0.21278307256112267</v>
      </c>
      <c r="Y26" s="20">
        <f t="shared" si="6"/>
        <v>0.22082717628818818</v>
      </c>
      <c r="Z26" s="20">
        <f t="shared" si="7"/>
        <v>-0.77340000000000231</v>
      </c>
      <c r="AA26" s="20">
        <f t="shared" si="8"/>
        <v>-1.7188000000000017</v>
      </c>
    </row>
    <row r="27" spans="1:27">
      <c r="A27" s="64"/>
      <c r="B27" s="64"/>
      <c r="C27" s="46">
        <v>32</v>
      </c>
      <c r="D27" s="46">
        <v>324.8408</v>
      </c>
      <c r="E27" s="46">
        <v>38.575899999999997</v>
      </c>
      <c r="F27" s="46">
        <v>43.326700000000002</v>
      </c>
      <c r="G27" s="46">
        <v>44.242699999999999</v>
      </c>
      <c r="H27" s="26">
        <v>323.75439999999998</v>
      </c>
      <c r="I27" s="26">
        <v>37.973199999999999</v>
      </c>
      <c r="J27" s="26">
        <v>43.789900000000003</v>
      </c>
      <c r="K27" s="26">
        <v>44.870600000000003</v>
      </c>
      <c r="L27" s="26">
        <v>5264.68</v>
      </c>
      <c r="M27" s="26">
        <v>323.36320000000001</v>
      </c>
      <c r="N27" s="26">
        <v>36.911000000000001</v>
      </c>
      <c r="O27" s="26">
        <v>43.143700000000003</v>
      </c>
      <c r="P27" s="26">
        <v>44.189300000000003</v>
      </c>
      <c r="Q27" s="26">
        <v>4142.42</v>
      </c>
      <c r="R27" s="64"/>
      <c r="S27" s="64"/>
      <c r="T27" s="99"/>
      <c r="U27" s="99"/>
      <c r="V27" s="99"/>
      <c r="W27" s="99"/>
      <c r="X27" s="20">
        <f t="shared" si="5"/>
        <v>0.33444074759082787</v>
      </c>
      <c r="Y27" s="20">
        <f t="shared" si="6"/>
        <v>0.45486896966144502</v>
      </c>
      <c r="Z27" s="20">
        <f t="shared" si="7"/>
        <v>-0.60269999999999868</v>
      </c>
      <c r="AA27" s="20">
        <f t="shared" si="8"/>
        <v>-1.6648999999999958</v>
      </c>
    </row>
    <row r="28" spans="1:27">
      <c r="A28" s="64"/>
      <c r="B28" s="64"/>
      <c r="C28" s="46">
        <v>37</v>
      </c>
      <c r="D28" s="46">
        <v>166.4528</v>
      </c>
      <c r="E28" s="46">
        <v>35.864800000000002</v>
      </c>
      <c r="F28" s="46">
        <v>42.054400000000001</v>
      </c>
      <c r="G28" s="46">
        <v>42.928600000000003</v>
      </c>
      <c r="H28" s="26">
        <v>165.7176</v>
      </c>
      <c r="I28" s="26">
        <v>35.311399999999999</v>
      </c>
      <c r="J28" s="26">
        <v>42.450600000000001</v>
      </c>
      <c r="K28" s="26">
        <v>43.598599999999998</v>
      </c>
      <c r="L28" s="26">
        <v>3001.51</v>
      </c>
      <c r="M28" s="26">
        <v>165.65440000000001</v>
      </c>
      <c r="N28" s="26">
        <v>34.396000000000001</v>
      </c>
      <c r="O28" s="26">
        <v>41.925400000000003</v>
      </c>
      <c r="P28" s="26">
        <v>42.986899999999999</v>
      </c>
      <c r="Q28" s="26">
        <v>2599.81</v>
      </c>
      <c r="R28" s="64"/>
      <c r="S28" s="64"/>
      <c r="T28" s="100"/>
      <c r="U28" s="100"/>
      <c r="V28" s="100"/>
      <c r="W28" s="100"/>
      <c r="X28" s="20">
        <f t="shared" si="5"/>
        <v>0.44168677246642407</v>
      </c>
      <c r="Y28" s="20">
        <f t="shared" si="6"/>
        <v>0.47965549392980272</v>
      </c>
      <c r="Z28" s="20">
        <f t="shared" si="7"/>
        <v>-0.55340000000000344</v>
      </c>
      <c r="AA28" s="20">
        <f t="shared" si="8"/>
        <v>-1.4688000000000017</v>
      </c>
    </row>
    <row r="29" spans="1:27">
      <c r="A29" s="95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78"/>
      <c r="R29" s="19">
        <f t="shared" ref="R29:AA29" si="9">AVERAGE(R17:R28)</f>
        <v>-0.72349109291239921</v>
      </c>
      <c r="S29" s="19">
        <f t="shared" si="9"/>
        <v>32.403838578718386</v>
      </c>
      <c r="T29" s="19">
        <f t="shared" si="9"/>
        <v>-0.72386669762596745</v>
      </c>
      <c r="U29" s="19">
        <f t="shared" si="9"/>
        <v>-1.4475125659064751</v>
      </c>
      <c r="V29" s="19">
        <f t="shared" si="9"/>
        <v>32.393313522083467</v>
      </c>
      <c r="W29" s="19">
        <f t="shared" si="9"/>
        <v>72.538847929529823</v>
      </c>
      <c r="X29" s="19">
        <f t="shared" si="9"/>
        <v>0.48471407105172809</v>
      </c>
      <c r="Y29" s="19">
        <f t="shared" si="9"/>
        <v>0.73367028858253891</v>
      </c>
      <c r="Z29" s="19">
        <f t="shared" si="9"/>
        <v>-0.70764166666666739</v>
      </c>
      <c r="AA29" s="19">
        <f t="shared" si="9"/>
        <v>-1.4157249999999995</v>
      </c>
    </row>
  </sheetData>
  <mergeCells count="58">
    <mergeCell ref="U25:U28"/>
    <mergeCell ref="V25:V28"/>
    <mergeCell ref="W25:W28"/>
    <mergeCell ref="U17:U20"/>
    <mergeCell ref="V17:V20"/>
    <mergeCell ref="W17:W20"/>
    <mergeCell ref="U21:U24"/>
    <mergeCell ref="V21:V24"/>
    <mergeCell ref="W21:W24"/>
    <mergeCell ref="R21:R24"/>
    <mergeCell ref="S21:S24"/>
    <mergeCell ref="R25:R28"/>
    <mergeCell ref="S25:S28"/>
    <mergeCell ref="T17:T20"/>
    <mergeCell ref="T25:T28"/>
    <mergeCell ref="R8:R11"/>
    <mergeCell ref="S8:S11"/>
    <mergeCell ref="R12:R15"/>
    <mergeCell ref="S12:S15"/>
    <mergeCell ref="R17:R20"/>
    <mergeCell ref="S17:S20"/>
    <mergeCell ref="T8:T11"/>
    <mergeCell ref="T21:T24"/>
    <mergeCell ref="X1:Y2"/>
    <mergeCell ref="Z1:AA2"/>
    <mergeCell ref="R1:S1"/>
    <mergeCell ref="R2:R3"/>
    <mergeCell ref="S2:S3"/>
    <mergeCell ref="V2:W2"/>
    <mergeCell ref="T2:U2"/>
    <mergeCell ref="U8:U11"/>
    <mergeCell ref="V8:V11"/>
    <mergeCell ref="W8:W11"/>
    <mergeCell ref="T12:T15"/>
    <mergeCell ref="U12:U15"/>
    <mergeCell ref="V12:V15"/>
    <mergeCell ref="W12:W15"/>
    <mergeCell ref="U4:U7"/>
    <mergeCell ref="V4:V7"/>
    <mergeCell ref="W4:W7"/>
    <mergeCell ref="R4:R7"/>
    <mergeCell ref="S4:S7"/>
    <mergeCell ref="H1:L2"/>
    <mergeCell ref="M1:Q2"/>
    <mergeCell ref="A29:Q29"/>
    <mergeCell ref="A16:Q16"/>
    <mergeCell ref="T4:T7"/>
    <mergeCell ref="D1:G2"/>
    <mergeCell ref="A1:C3"/>
    <mergeCell ref="A4:A15"/>
    <mergeCell ref="A17:A28"/>
    <mergeCell ref="B4:B7"/>
    <mergeCell ref="B8:B11"/>
    <mergeCell ref="B12:B15"/>
    <mergeCell ref="B17:B20"/>
    <mergeCell ref="B21:B24"/>
    <mergeCell ref="B25:B28"/>
    <mergeCell ref="T1:W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Summary</vt:lpstr>
      <vt:lpstr>ClassA</vt:lpstr>
      <vt:lpstr>ClassB</vt:lpstr>
      <vt:lpstr>ClassC</vt:lpstr>
      <vt:lpstr>ClassD</vt:lpstr>
      <vt:lpstr>ClassE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mmyjh</dc:creator>
  <cp:lastModifiedBy>kwctl</cp:lastModifiedBy>
  <dcterms:created xsi:type="dcterms:W3CDTF">2012-09-06T03:56:56Z</dcterms:created>
  <dcterms:modified xsi:type="dcterms:W3CDTF">2012-10-15T02:19:31Z</dcterms:modified>
</cp:coreProperties>
</file>