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-75" windowWidth="24600" windowHeight="11955"/>
  </bookViews>
  <sheets>
    <sheet name="Results" sheetId="1" r:id="rId1"/>
  </sheets>
  <calcPr calcId="124519"/>
</workbook>
</file>

<file path=xl/calcChain.xml><?xml version="1.0" encoding="utf-8"?>
<calcChain xmlns="http://schemas.openxmlformats.org/spreadsheetml/2006/main">
  <c r="O40" i="1"/>
  <c r="O37"/>
  <c r="N37"/>
  <c r="O36"/>
  <c r="N36"/>
  <c r="O35"/>
  <c r="N35"/>
  <c r="O34"/>
  <c r="N34"/>
  <c r="O22"/>
  <c r="N22"/>
  <c r="O21"/>
  <c r="N21"/>
  <c r="O20"/>
  <c r="N20"/>
  <c r="O19"/>
  <c r="N19"/>
  <c r="O7"/>
  <c r="O6"/>
  <c r="O5"/>
  <c r="N4"/>
  <c r="O4"/>
  <c r="G37"/>
  <c r="F37"/>
  <c r="G36"/>
  <c r="F36"/>
  <c r="G35"/>
  <c r="F35"/>
  <c r="G34"/>
  <c r="F34"/>
  <c r="G22"/>
  <c r="F22"/>
  <c r="G21"/>
  <c r="F21"/>
  <c r="G20"/>
  <c r="F20"/>
  <c r="G19"/>
  <c r="F19"/>
  <c r="G5"/>
  <c r="G6"/>
  <c r="G7"/>
  <c r="G4"/>
  <c r="M37"/>
  <c r="M36"/>
  <c r="M35"/>
  <c r="M34"/>
  <c r="M22"/>
  <c r="M21"/>
  <c r="M20"/>
  <c r="M19"/>
  <c r="M7"/>
  <c r="M6"/>
  <c r="M5"/>
  <c r="M4"/>
  <c r="J44"/>
  <c r="E44"/>
  <c r="L37"/>
  <c r="K37"/>
  <c r="L36"/>
  <c r="K36"/>
  <c r="L35"/>
  <c r="K35"/>
  <c r="L34"/>
  <c r="K34"/>
  <c r="K19"/>
  <c r="L19"/>
  <c r="K20"/>
  <c r="L20"/>
  <c r="K21"/>
  <c r="L21"/>
  <c r="K22"/>
  <c r="L22"/>
  <c r="N5"/>
  <c r="N6"/>
  <c r="N7"/>
  <c r="K4"/>
  <c r="L4"/>
  <c r="K5"/>
  <c r="L5"/>
  <c r="K6"/>
  <c r="L6"/>
  <c r="K7"/>
  <c r="L7"/>
  <c r="J29"/>
  <c r="E29"/>
  <c r="J14"/>
  <c r="E14"/>
  <c r="F5"/>
  <c r="F6"/>
  <c r="F7"/>
  <c r="F4"/>
  <c r="N40" l="1"/>
  <c r="K44"/>
  <c r="O44"/>
  <c r="F44"/>
  <c r="F29"/>
  <c r="F14"/>
  <c r="K29"/>
  <c r="K14"/>
  <c r="O14"/>
  <c r="N25"/>
  <c r="O29"/>
  <c r="N10"/>
  <c r="N44" l="1"/>
  <c r="N14"/>
  <c r="N29"/>
  <c r="O10"/>
  <c r="O25"/>
</calcChain>
</file>

<file path=xl/sharedStrings.xml><?xml version="1.0" encoding="utf-8"?>
<sst xmlns="http://schemas.openxmlformats.org/spreadsheetml/2006/main" count="81" uniqueCount="22">
  <si>
    <t>Enc T [s]</t>
  </si>
  <si>
    <t>Dec T [s]</t>
  </si>
  <si>
    <t>sandstorms</t>
    <phoneticPr fontId="1"/>
  </si>
  <si>
    <t>CIF 30Hz</t>
    <phoneticPr fontId="1"/>
  </si>
  <si>
    <t xml:space="preserve"> Rate reduction %</t>
    <phoneticPr fontId="1"/>
  </si>
  <si>
    <t>Enc  T[h]</t>
    <phoneticPr fontId="1"/>
  </si>
  <si>
    <t>QP I-slice</t>
    <phoneticPr fontId="1"/>
  </si>
  <si>
    <t xml:space="preserve">Enc T  </t>
    <phoneticPr fontId="1"/>
  </si>
  <si>
    <t xml:space="preserve">Dec T  </t>
    <phoneticPr fontId="1"/>
  </si>
  <si>
    <t>Ave rate reduction %</t>
    <phoneticPr fontId="1"/>
  </si>
  <si>
    <t>Total</t>
    <phoneticPr fontId="1"/>
  </si>
  <si>
    <t xml:space="preserve"> Header</t>
    <phoneticPr fontId="1"/>
  </si>
  <si>
    <t>Ave time %</t>
    <phoneticPr fontId="1"/>
  </si>
  <si>
    <t>Total</t>
    <phoneticPr fontId="1"/>
  </si>
  <si>
    <t>Total kbps</t>
    <phoneticPr fontId="1"/>
  </si>
  <si>
    <t>Header kbps</t>
    <phoneticPr fontId="1"/>
  </si>
  <si>
    <t>AI Main</t>
  </si>
  <si>
    <t>RA Main</t>
  </si>
  <si>
    <t>LB Main</t>
  </si>
  <si>
    <t>Rate variation  kbps</t>
  </si>
  <si>
    <t>HM-7.0-dev-rev2461</t>
  </si>
  <si>
    <t>JCTVC-J0169 Proposal2</t>
    <phoneticPr fontId="1"/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</si>
</sst>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_ "/>
  </numFmts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"/>
      <name val="Arial Unicode MS"/>
      <family val="3"/>
      <charset val="128"/>
    </font>
    <font>
      <sz val="9"/>
      <color theme="1"/>
      <name val="Arial Unicode MS"/>
      <family val="3"/>
      <charset val="128"/>
    </font>
    <font>
      <sz val="10"/>
      <color theme="1"/>
      <name val="Arial Unicode MS"/>
      <family val="3"/>
      <charset val="128"/>
    </font>
    <font>
      <sz val="10"/>
      <color indexed="8"/>
      <name val="Arial Unicode MS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/>
    <xf numFmtId="0" fontId="2" fillId="0" borderId="2" xfId="0" applyFont="1" applyBorder="1" applyAlignment="1"/>
    <xf numFmtId="0" fontId="2" fillId="0" borderId="7" xfId="0" applyFont="1" applyBorder="1" applyAlignment="1"/>
    <xf numFmtId="0" fontId="2" fillId="0" borderId="8" xfId="0" applyFont="1" applyBorder="1" applyAlignment="1"/>
    <xf numFmtId="0" fontId="3" fillId="0" borderId="0" xfId="0" applyFont="1" applyBorder="1">
      <alignment vertical="center"/>
    </xf>
    <xf numFmtId="176" fontId="3" fillId="0" borderId="0" xfId="0" applyNumberFormat="1" applyFont="1" applyBorder="1">
      <alignment vertical="center"/>
    </xf>
    <xf numFmtId="0" fontId="2" fillId="0" borderId="13" xfId="0" applyFont="1" applyBorder="1" applyAlignment="1">
      <alignment horizontal="center"/>
    </xf>
    <xf numFmtId="176" fontId="3" fillId="0" borderId="7" xfId="0" applyNumberFormat="1" applyFont="1" applyBorder="1">
      <alignment vertical="center"/>
    </xf>
    <xf numFmtId="176" fontId="3" fillId="0" borderId="14" xfId="0" applyNumberFormat="1" applyFont="1" applyBorder="1">
      <alignment vertical="center"/>
    </xf>
    <xf numFmtId="176" fontId="3" fillId="0" borderId="8" xfId="0" applyNumberFormat="1" applyFont="1" applyBorder="1">
      <alignment vertical="center"/>
    </xf>
    <xf numFmtId="176" fontId="3" fillId="0" borderId="5" xfId="0" applyNumberFormat="1" applyFont="1" applyBorder="1">
      <alignment vertical="center"/>
    </xf>
    <xf numFmtId="176" fontId="3" fillId="0" borderId="11" xfId="0" applyNumberFormat="1" applyFont="1" applyBorder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0" xfId="0" applyFont="1" applyBorder="1" applyAlignment="1"/>
    <xf numFmtId="0" fontId="0" fillId="0" borderId="6" xfId="0" applyBorder="1">
      <alignment vertical="center"/>
    </xf>
    <xf numFmtId="0" fontId="0" fillId="0" borderId="10" xfId="0" applyBorder="1">
      <alignment vertical="center"/>
    </xf>
    <xf numFmtId="176" fontId="3" fillId="0" borderId="14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76" fontId="3" fillId="0" borderId="12" xfId="0" applyNumberFormat="1" applyFont="1" applyBorder="1">
      <alignment vertical="center"/>
    </xf>
    <xf numFmtId="176" fontId="3" fillId="0" borderId="10" xfId="0" applyNumberFormat="1" applyFont="1" applyBorder="1">
      <alignment vertical="center"/>
    </xf>
    <xf numFmtId="0" fontId="2" fillId="0" borderId="12" xfId="0" applyFont="1" applyBorder="1" applyAlignment="1">
      <alignment horizontal="center"/>
    </xf>
    <xf numFmtId="176" fontId="3" fillId="0" borderId="6" xfId="0" applyNumberFormat="1" applyFont="1" applyBorder="1">
      <alignment vertical="center"/>
    </xf>
    <xf numFmtId="176" fontId="3" fillId="0" borderId="13" xfId="0" applyNumberFormat="1" applyFont="1" applyBorder="1" applyAlignment="1">
      <alignment horizontal="center" vertical="center"/>
    </xf>
    <xf numFmtId="177" fontId="3" fillId="0" borderId="3" xfId="0" applyNumberFormat="1" applyFont="1" applyBorder="1" applyAlignment="1">
      <alignment horizontal="center" vertical="center"/>
    </xf>
    <xf numFmtId="177" fontId="3" fillId="0" borderId="13" xfId="0" applyNumberFormat="1" applyFont="1" applyBorder="1" applyAlignment="1">
      <alignment horizontal="center" vertical="center"/>
    </xf>
    <xf numFmtId="176" fontId="3" fillId="0" borderId="15" xfId="0" applyNumberFormat="1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0" xfId="0" applyAlignment="1"/>
    <xf numFmtId="0" fontId="2" fillId="0" borderId="1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45"/>
  <sheetViews>
    <sheetView tabSelected="1" zoomScale="70" zoomScaleNormal="70" workbookViewId="0">
      <selection activeCell="O7" sqref="A1:O7"/>
    </sheetView>
  </sheetViews>
  <sheetFormatPr defaultRowHeight="13.5"/>
  <cols>
    <col min="7" max="8" width="10.125" bestFit="1" customWidth="1"/>
    <col min="13" max="13" width="15.625" customWidth="1"/>
    <col min="14" max="15" width="10.625" customWidth="1"/>
  </cols>
  <sheetData>
    <row r="1" spans="1:15" ht="15.75" thickBot="1">
      <c r="A1" s="18"/>
      <c r="B1" s="19"/>
      <c r="C1" s="44" t="s">
        <v>16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6"/>
    </row>
    <row r="2" spans="1:15" ht="20.100000000000001" customHeight="1" thickBot="1">
      <c r="A2" s="36"/>
      <c r="B2" s="37"/>
      <c r="C2" s="44" t="s">
        <v>20</v>
      </c>
      <c r="D2" s="45"/>
      <c r="E2" s="45"/>
      <c r="F2" s="45"/>
      <c r="G2" s="46"/>
      <c r="H2" s="44" t="s">
        <v>21</v>
      </c>
      <c r="I2" s="45"/>
      <c r="J2" s="45"/>
      <c r="K2" s="45"/>
      <c r="L2" s="46"/>
      <c r="M2" s="35" t="s">
        <v>19</v>
      </c>
      <c r="N2" s="47" t="s">
        <v>4</v>
      </c>
      <c r="O2" s="48"/>
    </row>
    <row r="3" spans="1:15" ht="14.25" thickBot="1">
      <c r="A3" s="15"/>
      <c r="B3" s="16" t="s">
        <v>6</v>
      </c>
      <c r="C3" s="41" t="s">
        <v>14</v>
      </c>
      <c r="D3" s="26" t="s">
        <v>0</v>
      </c>
      <c r="E3" s="26" t="s">
        <v>1</v>
      </c>
      <c r="F3" s="26" t="s">
        <v>5</v>
      </c>
      <c r="G3" s="40" t="s">
        <v>15</v>
      </c>
      <c r="H3" s="1" t="s">
        <v>14</v>
      </c>
      <c r="I3" s="2" t="s">
        <v>0</v>
      </c>
      <c r="J3" s="2" t="s">
        <v>1</v>
      </c>
      <c r="K3" s="2" t="s">
        <v>5</v>
      </c>
      <c r="L3" s="9" t="s">
        <v>15</v>
      </c>
      <c r="M3" s="26" t="s">
        <v>13</v>
      </c>
      <c r="N3" s="22" t="s">
        <v>10</v>
      </c>
      <c r="O3" s="23" t="s">
        <v>11</v>
      </c>
    </row>
    <row r="4" spans="1:15">
      <c r="A4" s="3" t="s">
        <v>2</v>
      </c>
      <c r="B4" s="5">
        <v>0</v>
      </c>
      <c r="C4" s="27">
        <v>37799.152000000002</v>
      </c>
      <c r="D4" s="24">
        <v>49.317</v>
      </c>
      <c r="E4" s="24">
        <v>0.748</v>
      </c>
      <c r="F4" s="24">
        <f>D4/3600</f>
        <v>1.3699166666666667E-2</v>
      </c>
      <c r="G4" s="25">
        <f>C4 - (8 * 30 * 352* 288 * 3/2)/1000</f>
        <v>1303.7920000000013</v>
      </c>
      <c r="H4" s="24">
        <v>37799.68</v>
      </c>
      <c r="I4" s="24">
        <v>49.482999999999997</v>
      </c>
      <c r="J4" s="24">
        <v>0.76400000000000001</v>
      </c>
      <c r="K4" s="24">
        <f>I4/3600</f>
        <v>1.3745277777777776E-2</v>
      </c>
      <c r="L4" s="24">
        <f>H4 - (8 * 30 * 352* 288 * 3/2)/1000</f>
        <v>1304.3199999999997</v>
      </c>
      <c r="M4" s="31">
        <f>H4-C4</f>
        <v>0.52799999999842839</v>
      </c>
      <c r="N4" s="32">
        <f>100*(C4-H4)/C4</f>
        <v>-1.3968567337130429E-3</v>
      </c>
      <c r="O4" s="20">
        <f>100*(G4-L4)/G4</f>
        <v>-4.0497257231094215E-2</v>
      </c>
    </row>
    <row r="5" spans="1:15">
      <c r="A5" s="3" t="s">
        <v>3</v>
      </c>
      <c r="B5" s="5">
        <v>4</v>
      </c>
      <c r="C5" s="10">
        <v>37799.152000000002</v>
      </c>
      <c r="D5" s="8">
        <v>47.906999999999996</v>
      </c>
      <c r="E5" s="8">
        <v>0.748</v>
      </c>
      <c r="F5" s="8">
        <f t="shared" ref="F5:F7" si="0">D5/3600</f>
        <v>1.33075E-2</v>
      </c>
      <c r="G5" s="11">
        <f t="shared" ref="G5:G7" si="1">C5 - (8 * 30 * 352* 288 * 3/2)/1000</f>
        <v>1303.7920000000013</v>
      </c>
      <c r="H5" s="8">
        <v>37799.68</v>
      </c>
      <c r="I5" s="8">
        <v>48</v>
      </c>
      <c r="J5" s="8">
        <v>0.748</v>
      </c>
      <c r="K5" s="8">
        <f>I5/3600</f>
        <v>1.3333333333333334E-2</v>
      </c>
      <c r="L5" s="8">
        <f t="shared" ref="L5:L7" si="2">H5 - (8 * 30 * 352* 288 * 3/2)/1000</f>
        <v>1304.3199999999997</v>
      </c>
      <c r="M5" s="33">
        <f>H5-C5</f>
        <v>0.52799999999842839</v>
      </c>
      <c r="N5" s="32">
        <f>100*(C5-H5)/C5</f>
        <v>-1.3968567337130429E-3</v>
      </c>
      <c r="O5" s="20">
        <f>100*(G5-L5)/G5</f>
        <v>-4.0497257231094215E-2</v>
      </c>
    </row>
    <row r="6" spans="1:15">
      <c r="A6" s="3"/>
      <c r="B6" s="5">
        <v>8</v>
      </c>
      <c r="C6" s="10">
        <v>37799.152000000002</v>
      </c>
      <c r="D6" s="8">
        <v>46.470999999999997</v>
      </c>
      <c r="E6" s="8">
        <v>0.76400000000000001</v>
      </c>
      <c r="F6" s="8">
        <f t="shared" si="0"/>
        <v>1.290861111111111E-2</v>
      </c>
      <c r="G6" s="11">
        <f t="shared" si="1"/>
        <v>1303.7920000000013</v>
      </c>
      <c r="H6" s="8">
        <v>37799.68</v>
      </c>
      <c r="I6" s="8">
        <v>46.615000000000002</v>
      </c>
      <c r="J6" s="8">
        <v>0.76400000000000001</v>
      </c>
      <c r="K6" s="8">
        <f>I6/3600</f>
        <v>1.2948611111111112E-2</v>
      </c>
      <c r="L6" s="8">
        <f t="shared" si="2"/>
        <v>1304.3199999999997</v>
      </c>
      <c r="M6" s="33">
        <f>H6-C6</f>
        <v>0.52799999999842839</v>
      </c>
      <c r="N6" s="32">
        <f>100*(C6-H6)/C6</f>
        <v>-1.3968567337130429E-3</v>
      </c>
      <c r="O6" s="20">
        <f>100*(G6-L6)/G6</f>
        <v>-4.0497257231094215E-2</v>
      </c>
    </row>
    <row r="7" spans="1:15" ht="14.25" thickBot="1">
      <c r="A7" s="4"/>
      <c r="B7" s="6">
        <v>12</v>
      </c>
      <c r="C7" s="12">
        <v>37798.911999999997</v>
      </c>
      <c r="D7" s="13">
        <v>44.953000000000003</v>
      </c>
      <c r="E7" s="13">
        <v>0.76400000000000001</v>
      </c>
      <c r="F7" s="13">
        <f t="shared" si="0"/>
        <v>1.2486944444444445E-2</v>
      </c>
      <c r="G7" s="14">
        <f t="shared" si="1"/>
        <v>1303.551999999996</v>
      </c>
      <c r="H7" s="13">
        <v>37799.440000000002</v>
      </c>
      <c r="I7" s="13">
        <v>45.091000000000001</v>
      </c>
      <c r="J7" s="13">
        <v>0.76400000000000001</v>
      </c>
      <c r="K7" s="13">
        <f>I7/3600</f>
        <v>1.2525277777777778E-2</v>
      </c>
      <c r="L7" s="13">
        <f t="shared" si="2"/>
        <v>1304.0800000000017</v>
      </c>
      <c r="M7" s="34">
        <f>H7-C7</f>
        <v>0.52800000000570435</v>
      </c>
      <c r="N7" s="32">
        <f>100*(C7-H7)/C7</f>
        <v>-1.3968656029192173E-3</v>
      </c>
      <c r="O7" s="20">
        <f>100*(G7-L7)/G7</f>
        <v>-4.0504713276164353E-2</v>
      </c>
    </row>
    <row r="8" spans="1:15" ht="14.25" thickBot="1">
      <c r="A8" s="17"/>
      <c r="B8" s="17"/>
      <c r="C8" s="8"/>
      <c r="D8" s="8"/>
      <c r="E8" s="8"/>
      <c r="F8" s="8"/>
      <c r="G8" s="8"/>
      <c r="H8" s="7"/>
      <c r="I8" s="7"/>
      <c r="J8" s="7"/>
      <c r="K8" s="8"/>
      <c r="L8" s="8"/>
      <c r="M8" s="8"/>
      <c r="N8" s="42" t="s">
        <v>9</v>
      </c>
      <c r="O8" s="43"/>
    </row>
    <row r="9" spans="1:15" ht="14.25" thickBot="1">
      <c r="A9" s="17"/>
      <c r="B9" s="17"/>
      <c r="C9" s="8"/>
      <c r="D9" s="8"/>
      <c r="E9" s="8"/>
      <c r="F9" s="8"/>
      <c r="G9" s="8"/>
      <c r="H9" s="7"/>
      <c r="I9" s="7"/>
      <c r="J9" s="7"/>
      <c r="K9" s="8"/>
      <c r="L9" s="8"/>
      <c r="M9" s="8"/>
      <c r="N9" s="22" t="s">
        <v>10</v>
      </c>
      <c r="O9" s="23" t="s">
        <v>11</v>
      </c>
    </row>
    <row r="10" spans="1:15" ht="13.5" customHeight="1" thickBot="1">
      <c r="A10" s="17"/>
      <c r="B10" s="17"/>
      <c r="C10" s="8"/>
      <c r="D10" s="8"/>
      <c r="E10" s="8"/>
      <c r="F10" s="8"/>
      <c r="G10" s="8"/>
      <c r="H10" s="7"/>
      <c r="I10" s="7"/>
      <c r="J10" s="7"/>
      <c r="K10" s="8"/>
      <c r="L10" s="8"/>
      <c r="M10" s="8"/>
      <c r="N10" s="21">
        <f>AVERAGE(N4:N7)</f>
        <v>-1.3968589510145865E-3</v>
      </c>
      <c r="O10" s="28">
        <f>AVERAGE(O4:O7)</f>
        <v>-4.0499121242361755E-2</v>
      </c>
    </row>
    <row r="11" spans="1:15" ht="5.0999999999999996" customHeight="1" thickBot="1">
      <c r="A11" s="17"/>
      <c r="B11" s="17"/>
      <c r="C11" s="8"/>
      <c r="D11" s="8"/>
      <c r="E11" s="8"/>
      <c r="F11" s="8"/>
      <c r="G11" s="8"/>
      <c r="H11" s="7"/>
      <c r="I11" s="7"/>
      <c r="J11" s="7"/>
      <c r="K11" s="8"/>
      <c r="L11" s="8"/>
      <c r="M11" s="8"/>
      <c r="N11" s="8"/>
      <c r="O11" s="8"/>
    </row>
    <row r="12" spans="1:15" ht="13.5" customHeight="1" thickBot="1">
      <c r="A12" s="17"/>
      <c r="B12" s="17"/>
      <c r="C12" s="8"/>
      <c r="D12" s="8"/>
      <c r="E12" s="8"/>
      <c r="F12" s="8"/>
      <c r="G12" s="8"/>
      <c r="H12" s="7"/>
      <c r="I12" s="7"/>
      <c r="J12" s="7"/>
      <c r="K12" s="8"/>
      <c r="L12" s="8"/>
      <c r="M12" s="8"/>
      <c r="N12" s="42" t="s">
        <v>12</v>
      </c>
      <c r="O12" s="43"/>
    </row>
    <row r="13" spans="1:15" ht="13.5" customHeight="1" thickBot="1">
      <c r="A13" s="17"/>
      <c r="B13" s="17"/>
      <c r="C13" s="8"/>
      <c r="D13" s="8"/>
      <c r="E13" s="8"/>
      <c r="F13" s="8"/>
      <c r="G13" s="8"/>
      <c r="H13" s="7"/>
      <c r="I13" s="7"/>
      <c r="J13" s="7"/>
      <c r="K13" s="8"/>
      <c r="L13" s="8"/>
      <c r="M13" s="8"/>
      <c r="N13" s="22" t="s">
        <v>7</v>
      </c>
      <c r="O13" s="23" t="s">
        <v>8</v>
      </c>
    </row>
    <row r="14" spans="1:15" ht="13.5" customHeight="1" thickBot="1">
      <c r="A14" s="17"/>
      <c r="B14" s="17"/>
      <c r="C14" s="8"/>
      <c r="D14" s="8"/>
      <c r="E14" s="8">
        <f>GEOMEAN(E4:E7)</f>
        <v>0.7559576707726432</v>
      </c>
      <c r="F14" s="8">
        <f>GEOMEAN(F4:F7)</f>
        <v>1.3092771252658075E-2</v>
      </c>
      <c r="G14" s="8"/>
      <c r="H14" s="7"/>
      <c r="I14" s="7"/>
      <c r="J14" s="8">
        <f>GEOMEAN(J4:J7)</f>
        <v>0.75996819701241414</v>
      </c>
      <c r="K14" s="8">
        <f>GEOMEAN(K4:K7)</f>
        <v>1.3130331864442213E-2</v>
      </c>
      <c r="L14" s="8"/>
      <c r="M14" s="8"/>
      <c r="N14" s="29">
        <f>100 - 100 * (F14 - K14)/F14</f>
        <v>100.2868805317019</v>
      </c>
      <c r="O14" s="30">
        <f>100 - 100*(E14-J14)/E14</f>
        <v>100.53052259337112</v>
      </c>
    </row>
    <row r="15" spans="1:15" ht="14.25" thickBot="1">
      <c r="A15" s="17"/>
      <c r="B15" s="17"/>
      <c r="C15" s="8"/>
      <c r="D15" s="8"/>
      <c r="E15" s="8"/>
      <c r="F15" s="8"/>
      <c r="G15" s="8"/>
      <c r="H15" s="7"/>
      <c r="I15" s="7"/>
      <c r="J15" s="7"/>
      <c r="K15" s="8"/>
      <c r="L15" s="8"/>
      <c r="M15" s="8"/>
      <c r="N15" s="7"/>
      <c r="O15" s="7"/>
    </row>
    <row r="16" spans="1:15" ht="15.75" thickBot="1">
      <c r="A16" s="18"/>
      <c r="B16" s="19"/>
      <c r="C16" s="44" t="s">
        <v>17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6"/>
    </row>
    <row r="17" spans="1:23" ht="20.100000000000001" customHeight="1" thickBot="1">
      <c r="A17" s="36"/>
      <c r="B17" s="37"/>
      <c r="C17" s="44" t="s">
        <v>20</v>
      </c>
      <c r="D17" s="45"/>
      <c r="E17" s="45"/>
      <c r="F17" s="45"/>
      <c r="G17" s="46"/>
      <c r="H17" s="44" t="s">
        <v>21</v>
      </c>
      <c r="I17" s="45"/>
      <c r="J17" s="45"/>
      <c r="K17" s="45"/>
      <c r="L17" s="46"/>
      <c r="M17" s="35" t="s">
        <v>19</v>
      </c>
      <c r="N17" s="47" t="s">
        <v>4</v>
      </c>
      <c r="O17" s="48"/>
    </row>
    <row r="18" spans="1:23" ht="14.25" thickBot="1">
      <c r="A18" s="15"/>
      <c r="B18" s="16" t="s">
        <v>6</v>
      </c>
      <c r="C18" s="1" t="s">
        <v>14</v>
      </c>
      <c r="D18" s="2" t="s">
        <v>0</v>
      </c>
      <c r="E18" s="2" t="s">
        <v>1</v>
      </c>
      <c r="F18" s="2" t="s">
        <v>5</v>
      </c>
      <c r="G18" s="9" t="s">
        <v>15</v>
      </c>
      <c r="H18" s="1" t="s">
        <v>14</v>
      </c>
      <c r="I18" s="2" t="s">
        <v>0</v>
      </c>
      <c r="J18" s="2" t="s">
        <v>1</v>
      </c>
      <c r="K18" s="2" t="s">
        <v>5</v>
      </c>
      <c r="L18" s="9" t="s">
        <v>15</v>
      </c>
      <c r="M18" s="26" t="s">
        <v>13</v>
      </c>
      <c r="N18" s="22" t="s">
        <v>10</v>
      </c>
      <c r="O18" s="23" t="s">
        <v>11</v>
      </c>
    </row>
    <row r="19" spans="1:23">
      <c r="A19" s="3" t="s">
        <v>2</v>
      </c>
      <c r="B19" s="5">
        <v>0</v>
      </c>
      <c r="C19" s="27">
        <v>37799.856</v>
      </c>
      <c r="D19" s="24">
        <v>307.53699999999998</v>
      </c>
      <c r="E19" s="24">
        <v>0.748</v>
      </c>
      <c r="F19" s="24">
        <f>D19/3600</f>
        <v>8.5426944444444444E-2</v>
      </c>
      <c r="G19" s="25">
        <f>C19 - (8 * 30 * 352* 288 * 3/2)/1000</f>
        <v>1304.4959999999992</v>
      </c>
      <c r="H19" s="27">
        <v>37801.016000000003</v>
      </c>
      <c r="I19" s="24">
        <v>306.28800000000001</v>
      </c>
      <c r="J19" s="24">
        <v>0.76400000000000001</v>
      </c>
      <c r="K19" s="24">
        <f>I19/3600</f>
        <v>8.5080000000000003E-2</v>
      </c>
      <c r="L19" s="25">
        <f>H19 - (8 * 30 * 352* 288 * 3/2)/1000</f>
        <v>1305.6560000000027</v>
      </c>
      <c r="M19" s="31">
        <f>H19-C19</f>
        <v>1.1600000000034925</v>
      </c>
      <c r="N19" s="32">
        <f>100*(C19-H19)/C19</f>
        <v>-3.0687947594390109E-3</v>
      </c>
      <c r="O19" s="20">
        <f>100*(G19-L19)/G19</f>
        <v>-8.8923231654485194E-2</v>
      </c>
    </row>
    <row r="20" spans="1:23" ht="15">
      <c r="A20" s="3" t="s">
        <v>3</v>
      </c>
      <c r="B20" s="5">
        <v>4</v>
      </c>
      <c r="C20" s="10">
        <v>37799.856</v>
      </c>
      <c r="D20" s="8">
        <v>300.69099999999997</v>
      </c>
      <c r="E20" s="8">
        <v>0.76400000000000001</v>
      </c>
      <c r="F20" s="8">
        <f t="shared" ref="F20:F22" si="3">D20/3600</f>
        <v>8.3525277777777768E-2</v>
      </c>
      <c r="G20" s="11">
        <f t="shared" ref="G20:G22" si="4">C20 - (8 * 30 * 352* 288 * 3/2)/1000</f>
        <v>1304.4959999999992</v>
      </c>
      <c r="H20" s="10">
        <v>37801.008000000002</v>
      </c>
      <c r="I20" s="8">
        <v>300.05</v>
      </c>
      <c r="J20" s="8">
        <v>0.748</v>
      </c>
      <c r="K20" s="8">
        <f>I20/3600</f>
        <v>8.3347222222222225E-2</v>
      </c>
      <c r="L20" s="11">
        <f t="shared" ref="L20:L22" si="5">H20 - (8 * 30 * 352* 288 * 3/2)/1000</f>
        <v>1305.648000000001</v>
      </c>
      <c r="M20" s="33">
        <f>H20-C20</f>
        <v>1.1520000000018626</v>
      </c>
      <c r="N20" s="32">
        <f>100*(C20-H20)/C20</f>
        <v>-3.0476306576455283E-3</v>
      </c>
      <c r="O20" s="20">
        <f>100*(G20-L20)/G20</f>
        <v>-8.8309967987779445E-2</v>
      </c>
      <c r="U20" s="39"/>
      <c r="V20" s="39"/>
      <c r="W20" s="39"/>
    </row>
    <row r="21" spans="1:23" ht="15">
      <c r="A21" s="3"/>
      <c r="B21" s="5">
        <v>8</v>
      </c>
      <c r="C21" s="10">
        <v>37799.815999999999</v>
      </c>
      <c r="D21" s="8">
        <v>298.04899999999998</v>
      </c>
      <c r="E21" s="8">
        <v>0.79600000000000004</v>
      </c>
      <c r="F21" s="8">
        <f t="shared" si="3"/>
        <v>8.2791388888888887E-2</v>
      </c>
      <c r="G21" s="11">
        <f t="shared" si="4"/>
        <v>1304.4559999999983</v>
      </c>
      <c r="H21" s="10">
        <v>37800.911999999997</v>
      </c>
      <c r="I21" s="8">
        <v>298.04599999999999</v>
      </c>
      <c r="J21" s="8">
        <v>0.77900000000000003</v>
      </c>
      <c r="K21" s="8">
        <f>I21/3600</f>
        <v>8.2790555555555548E-2</v>
      </c>
      <c r="L21" s="11">
        <f t="shared" si="5"/>
        <v>1305.551999999996</v>
      </c>
      <c r="M21" s="33">
        <f>H21-C21</f>
        <v>1.0959999999977299</v>
      </c>
      <c r="N21" s="32">
        <f>100*(C21-H21)/C21</f>
        <v>-2.8994850133601973E-3</v>
      </c>
      <c r="O21" s="20">
        <f>100*(G21-L21)/G21</f>
        <v>-8.4019698632819453E-2</v>
      </c>
      <c r="U21" s="39"/>
      <c r="V21" s="39"/>
      <c r="W21" s="39"/>
    </row>
    <row r="22" spans="1:23" ht="15.75" thickBot="1">
      <c r="A22" s="4"/>
      <c r="B22" s="6">
        <v>12</v>
      </c>
      <c r="C22" s="12">
        <v>37799.800000000003</v>
      </c>
      <c r="D22" s="13">
        <v>296.779</v>
      </c>
      <c r="E22" s="13">
        <v>0.77900000000000003</v>
      </c>
      <c r="F22" s="13">
        <f t="shared" si="3"/>
        <v>8.2438611111111115E-2</v>
      </c>
      <c r="G22" s="14">
        <f t="shared" si="4"/>
        <v>1304.4400000000023</v>
      </c>
      <c r="H22" s="12">
        <v>37800.671999999999</v>
      </c>
      <c r="I22" s="13">
        <v>295.84199999999998</v>
      </c>
      <c r="J22" s="13">
        <v>0.81100000000000005</v>
      </c>
      <c r="K22" s="13">
        <f>I22/3600</f>
        <v>8.2178333333333325E-2</v>
      </c>
      <c r="L22" s="14">
        <f t="shared" si="5"/>
        <v>1305.3119999999981</v>
      </c>
      <c r="M22" s="34">
        <f>H22-C22</f>
        <v>0.87199999999575084</v>
      </c>
      <c r="N22" s="32">
        <f>100*(C22-H22)/C22</f>
        <v>-2.3068905126369735E-3</v>
      </c>
      <c r="O22" s="20">
        <f>100*(G22-L22)/G22</f>
        <v>-6.6848609364612344E-2</v>
      </c>
      <c r="U22" s="39"/>
      <c r="V22" s="39"/>
      <c r="W22" s="39"/>
    </row>
    <row r="23" spans="1:23" ht="15.75" thickBot="1">
      <c r="A23" s="17"/>
      <c r="B23" s="17"/>
      <c r="C23" s="8"/>
      <c r="D23" s="8"/>
      <c r="E23" s="8"/>
      <c r="F23" s="8"/>
      <c r="G23" s="8"/>
      <c r="H23" s="7"/>
      <c r="I23" s="7"/>
      <c r="J23" s="7"/>
      <c r="K23" s="8"/>
      <c r="L23" s="8"/>
      <c r="M23" s="8"/>
      <c r="N23" s="42" t="s">
        <v>9</v>
      </c>
      <c r="O23" s="43"/>
      <c r="U23" s="39"/>
      <c r="V23" s="39"/>
      <c r="W23" s="39"/>
    </row>
    <row r="24" spans="1:23" ht="15.75" thickBot="1">
      <c r="A24" s="17"/>
      <c r="B24" s="17"/>
      <c r="C24" s="8"/>
      <c r="D24" s="8"/>
      <c r="E24" s="8"/>
      <c r="F24" s="8"/>
      <c r="G24" s="8"/>
      <c r="H24" s="7"/>
      <c r="I24" s="7"/>
      <c r="J24" s="7"/>
      <c r="K24" s="8"/>
      <c r="L24" s="8"/>
      <c r="M24" s="8"/>
      <c r="N24" s="22" t="s">
        <v>10</v>
      </c>
      <c r="O24" s="23" t="s">
        <v>11</v>
      </c>
      <c r="U24" s="39"/>
      <c r="V24" s="39"/>
      <c r="W24" s="39"/>
    </row>
    <row r="25" spans="1:23" ht="15.75" thickBot="1">
      <c r="A25" s="17"/>
      <c r="B25" s="17"/>
      <c r="C25" s="8"/>
      <c r="D25" s="8"/>
      <c r="E25" s="8"/>
      <c r="F25" s="8"/>
      <c r="G25" s="8"/>
      <c r="H25" s="7"/>
      <c r="I25" s="7"/>
      <c r="J25" s="7"/>
      <c r="K25" s="8"/>
      <c r="L25" s="8"/>
      <c r="M25" s="8"/>
      <c r="N25" s="21">
        <f>AVERAGE(N19:N22)</f>
        <v>-2.8307002357704273E-3</v>
      </c>
      <c r="O25" s="28">
        <f>AVERAGE(O19:O22)</f>
        <v>-8.2025376909924105E-2</v>
      </c>
      <c r="U25" s="39"/>
      <c r="V25" s="39"/>
      <c r="W25" s="39"/>
    </row>
    <row r="26" spans="1:23" ht="15.75" thickBot="1">
      <c r="A26" s="17"/>
      <c r="B26" s="17"/>
      <c r="C26" s="8"/>
      <c r="D26" s="8"/>
      <c r="E26" s="8"/>
      <c r="F26" s="8"/>
      <c r="G26" s="8"/>
      <c r="H26" s="7"/>
      <c r="I26" s="7"/>
      <c r="J26" s="7"/>
      <c r="K26" s="8"/>
      <c r="L26" s="8"/>
      <c r="M26" s="8"/>
      <c r="N26" s="8"/>
      <c r="O26" s="8"/>
      <c r="U26" s="39"/>
      <c r="V26" s="39"/>
      <c r="W26" s="39"/>
    </row>
    <row r="27" spans="1:23" ht="15.75" thickBot="1">
      <c r="A27" s="17"/>
      <c r="B27" s="17"/>
      <c r="C27" s="8"/>
      <c r="D27" s="8"/>
      <c r="E27" s="8"/>
      <c r="F27" s="8"/>
      <c r="G27" s="8"/>
      <c r="H27" s="7"/>
      <c r="I27" s="7"/>
      <c r="J27" s="7"/>
      <c r="K27" s="8"/>
      <c r="L27" s="8"/>
      <c r="M27" s="8"/>
      <c r="N27" s="42" t="s">
        <v>12</v>
      </c>
      <c r="O27" s="43"/>
      <c r="U27" s="39"/>
      <c r="V27" s="39"/>
      <c r="W27" s="39"/>
    </row>
    <row r="28" spans="1:23" ht="15.75" thickBot="1">
      <c r="A28" s="17"/>
      <c r="B28" s="17"/>
      <c r="C28" s="8"/>
      <c r="D28" s="8"/>
      <c r="E28" s="8"/>
      <c r="F28" s="8"/>
      <c r="G28" s="8"/>
      <c r="H28" s="7"/>
      <c r="I28" s="7"/>
      <c r="J28" s="7"/>
      <c r="K28" s="8"/>
      <c r="L28" s="8"/>
      <c r="M28" s="8"/>
      <c r="N28" s="22" t="s">
        <v>7</v>
      </c>
      <c r="O28" s="23" t="s">
        <v>8</v>
      </c>
      <c r="U28" s="39"/>
      <c r="V28" s="39"/>
      <c r="W28" s="39"/>
    </row>
    <row r="29" spans="1:23" ht="15.75" thickBot="1">
      <c r="A29" s="17"/>
      <c r="B29" s="17"/>
      <c r="C29" s="8"/>
      <c r="D29" s="8"/>
      <c r="E29" s="8">
        <f>GEOMEAN(E19:E22)</f>
        <v>0.77154519418187251</v>
      </c>
      <c r="F29" s="8">
        <f>GEOMEAN(F19:F22)</f>
        <v>8.3537631738521967E-2</v>
      </c>
      <c r="G29" s="8"/>
      <c r="H29" s="7"/>
      <c r="I29" s="7"/>
      <c r="J29" s="8">
        <f>GEOMEAN(J19:J22)</f>
        <v>0.77515457942099186</v>
      </c>
      <c r="K29" s="8">
        <f>GEOMEAN(K19:K22)</f>
        <v>8.3342051073476212E-2</v>
      </c>
      <c r="L29" s="8"/>
      <c r="M29" s="8"/>
      <c r="N29" s="29">
        <f>100 - 100 * (F29 - K29)/F29</f>
        <v>99.765877172987217</v>
      </c>
      <c r="O29" s="30">
        <f>100 - 100*(E29-J29)/E29</f>
        <v>100.46781254893911</v>
      </c>
      <c r="U29" s="39"/>
      <c r="V29" s="39"/>
      <c r="W29" s="39"/>
    </row>
    <row r="30" spans="1:23" ht="14.25" thickBot="1">
      <c r="U30" s="39"/>
      <c r="V30" s="39"/>
      <c r="W30" s="39"/>
    </row>
    <row r="31" spans="1:23" ht="15.75" thickBot="1">
      <c r="A31" s="18"/>
      <c r="B31" s="19"/>
      <c r="C31" s="44" t="s">
        <v>18</v>
      </c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6"/>
      <c r="U31" s="39"/>
      <c r="V31" s="39"/>
      <c r="W31" s="39"/>
    </row>
    <row r="32" spans="1:23" ht="15.75" thickBot="1">
      <c r="A32" s="36"/>
      <c r="B32" s="37"/>
      <c r="C32" s="44" t="s">
        <v>20</v>
      </c>
      <c r="D32" s="45"/>
      <c r="E32" s="45"/>
      <c r="F32" s="45"/>
      <c r="G32" s="46"/>
      <c r="H32" s="44" t="s">
        <v>21</v>
      </c>
      <c r="I32" s="45"/>
      <c r="J32" s="45"/>
      <c r="K32" s="45"/>
      <c r="L32" s="46"/>
      <c r="M32" s="38" t="s">
        <v>19</v>
      </c>
      <c r="N32" s="47" t="s">
        <v>4</v>
      </c>
      <c r="O32" s="48"/>
    </row>
    <row r="33" spans="1:15" ht="14.25" thickBot="1">
      <c r="A33" s="15"/>
      <c r="B33" s="16" t="s">
        <v>6</v>
      </c>
      <c r="C33" s="1" t="s">
        <v>14</v>
      </c>
      <c r="D33" s="2" t="s">
        <v>0</v>
      </c>
      <c r="E33" s="2" t="s">
        <v>1</v>
      </c>
      <c r="F33" s="2" t="s">
        <v>5</v>
      </c>
      <c r="G33" s="9" t="s">
        <v>15</v>
      </c>
      <c r="H33" s="1" t="s">
        <v>14</v>
      </c>
      <c r="I33" s="2" t="s">
        <v>0</v>
      </c>
      <c r="J33" s="2" t="s">
        <v>1</v>
      </c>
      <c r="K33" s="2" t="s">
        <v>5</v>
      </c>
      <c r="L33" s="9" t="s">
        <v>15</v>
      </c>
      <c r="M33" s="26" t="s">
        <v>13</v>
      </c>
      <c r="N33" s="22" t="s">
        <v>10</v>
      </c>
      <c r="O33" s="23" t="s">
        <v>11</v>
      </c>
    </row>
    <row r="34" spans="1:15">
      <c r="A34" s="3" t="s">
        <v>2</v>
      </c>
      <c r="B34" s="5">
        <v>0</v>
      </c>
      <c r="C34" s="27">
        <v>37800.04</v>
      </c>
      <c r="D34" s="24">
        <v>341.64</v>
      </c>
      <c r="E34" s="24">
        <v>0.76400000000000001</v>
      </c>
      <c r="F34" s="24">
        <f>D34/3600</f>
        <v>9.4899999999999998E-2</v>
      </c>
      <c r="G34" s="25">
        <f>C34 - (8 * 30 * 352* 288 * 3/2)/1000</f>
        <v>1304.6800000000003</v>
      </c>
      <c r="H34" s="27">
        <v>37800.864000000001</v>
      </c>
      <c r="I34" s="24">
        <v>340.15300000000002</v>
      </c>
      <c r="J34" s="24">
        <v>0.77900000000000003</v>
      </c>
      <c r="K34" s="24">
        <f>I34/3600</f>
        <v>9.4486944444444457E-2</v>
      </c>
      <c r="L34" s="24">
        <f>H34 - (8 * 30 * 352* 288 * 3/2)/1000</f>
        <v>1305.5040000000008</v>
      </c>
      <c r="M34" s="31">
        <f>H34-C34</f>
        <v>0.82400000000052387</v>
      </c>
      <c r="N34" s="32">
        <f>100*(C34-H34)/C34</f>
        <v>-2.1798918731316787E-3</v>
      </c>
      <c r="O34" s="20">
        <f>100*(G34-L34)/G34</f>
        <v>-6.3157249287221676E-2</v>
      </c>
    </row>
    <row r="35" spans="1:15">
      <c r="A35" s="3" t="s">
        <v>3</v>
      </c>
      <c r="B35" s="5">
        <v>4</v>
      </c>
      <c r="C35" s="10">
        <v>37800.04</v>
      </c>
      <c r="D35" s="8">
        <v>335.27300000000002</v>
      </c>
      <c r="E35" s="8">
        <v>0.76400000000000001</v>
      </c>
      <c r="F35" s="8">
        <f t="shared" ref="F35:F37" si="6">D35/3600</f>
        <v>9.3131388888888902E-2</v>
      </c>
      <c r="G35" s="11">
        <f t="shared" ref="G35:G37" si="7">C35 - (8 * 30 * 352* 288 * 3/2)/1000</f>
        <v>1304.6800000000003</v>
      </c>
      <c r="H35" s="10">
        <v>37800.856</v>
      </c>
      <c r="I35" s="8">
        <v>334.45299999999997</v>
      </c>
      <c r="J35" s="8">
        <v>0.76400000000000001</v>
      </c>
      <c r="K35" s="8">
        <f>I35/3600</f>
        <v>9.2903611111111103E-2</v>
      </c>
      <c r="L35" s="8">
        <f t="shared" ref="L35:L37" si="8">H35 - (8 * 30 * 352* 288 * 3/2)/1000</f>
        <v>1305.4959999999992</v>
      </c>
      <c r="M35" s="33">
        <f>H35-C35</f>
        <v>0.81599999999889405</v>
      </c>
      <c r="N35" s="32">
        <f>100*(C35-H35)/C35</f>
        <v>-2.1587278743591121E-3</v>
      </c>
      <c r="O35" s="20">
        <f>100*(G35-L35)/G35</f>
        <v>-6.2544072109551305E-2</v>
      </c>
    </row>
    <row r="36" spans="1:15">
      <c r="A36" s="3"/>
      <c r="B36" s="5">
        <v>8</v>
      </c>
      <c r="C36" s="10">
        <v>37800.016000000003</v>
      </c>
      <c r="D36" s="8">
        <v>326.589</v>
      </c>
      <c r="E36" s="8">
        <v>0.77900000000000003</v>
      </c>
      <c r="F36" s="8">
        <f t="shared" si="6"/>
        <v>9.071916666666667E-2</v>
      </c>
      <c r="G36" s="11">
        <f t="shared" si="7"/>
        <v>1304.6560000000027</v>
      </c>
      <c r="H36" s="10">
        <v>37800.864000000001</v>
      </c>
      <c r="I36" s="8">
        <v>326.04300000000001</v>
      </c>
      <c r="J36" s="8">
        <v>0.76400000000000001</v>
      </c>
      <c r="K36" s="8">
        <f>I36/3600</f>
        <v>9.0567499999999995E-2</v>
      </c>
      <c r="L36" s="8">
        <f t="shared" si="8"/>
        <v>1305.5040000000008</v>
      </c>
      <c r="M36" s="33">
        <f>H36-C36</f>
        <v>0.84799999999813735</v>
      </c>
      <c r="N36" s="32">
        <f>100*(C36-H36)/C36</f>
        <v>-2.243385293800239E-3</v>
      </c>
      <c r="O36" s="20">
        <f>100*(G36-L36)/G36</f>
        <v>-6.4997976477947875E-2</v>
      </c>
    </row>
    <row r="37" spans="1:15" ht="14.25" thickBot="1">
      <c r="A37" s="4"/>
      <c r="B37" s="6">
        <v>12</v>
      </c>
      <c r="C37" s="12">
        <v>37799.96</v>
      </c>
      <c r="D37" s="13">
        <v>321.74099999999999</v>
      </c>
      <c r="E37" s="13">
        <v>0.76400000000000001</v>
      </c>
      <c r="F37" s="13">
        <f t="shared" si="6"/>
        <v>8.9372499999999994E-2</v>
      </c>
      <c r="G37" s="14">
        <f t="shared" si="7"/>
        <v>1304.5999999999985</v>
      </c>
      <c r="H37" s="12">
        <v>37800.584000000003</v>
      </c>
      <c r="I37" s="13">
        <v>321.58600000000001</v>
      </c>
      <c r="J37" s="13">
        <v>0.76400000000000001</v>
      </c>
      <c r="K37" s="13">
        <f>I37/3600</f>
        <v>8.9329444444444447E-2</v>
      </c>
      <c r="L37" s="13">
        <f t="shared" si="8"/>
        <v>1305.224000000002</v>
      </c>
      <c r="M37" s="34">
        <f>H37-C37</f>
        <v>0.62400000000343425</v>
      </c>
      <c r="N37" s="32">
        <f>100*(C37-H37)/C37</f>
        <v>-1.6507953976761728E-3</v>
      </c>
      <c r="O37" s="20">
        <f>100*(G37-L37)/G37</f>
        <v>-4.7830752721403871E-2</v>
      </c>
    </row>
    <row r="38" spans="1:15" ht="14.25" thickBot="1">
      <c r="A38" s="17"/>
      <c r="B38" s="17"/>
      <c r="C38" s="8"/>
      <c r="D38" s="8"/>
      <c r="E38" s="8"/>
      <c r="F38" s="8"/>
      <c r="G38" s="8"/>
      <c r="H38" s="7"/>
      <c r="I38" s="7"/>
      <c r="J38" s="7"/>
      <c r="K38" s="8"/>
      <c r="L38" s="8"/>
      <c r="M38" s="8"/>
      <c r="N38" s="42" t="s">
        <v>9</v>
      </c>
      <c r="O38" s="43"/>
    </row>
    <row r="39" spans="1:15" ht="14.25" thickBot="1">
      <c r="A39" s="17"/>
      <c r="B39" s="17"/>
      <c r="C39" s="8"/>
      <c r="D39" s="8"/>
      <c r="E39" s="8"/>
      <c r="F39" s="8"/>
      <c r="G39" s="8"/>
      <c r="H39" s="7"/>
      <c r="I39" s="7"/>
      <c r="J39" s="7"/>
      <c r="K39" s="8"/>
      <c r="L39" s="8"/>
      <c r="M39" s="8"/>
      <c r="N39" s="22" t="s">
        <v>10</v>
      </c>
      <c r="O39" s="23" t="s">
        <v>11</v>
      </c>
    </row>
    <row r="40" spans="1:15" ht="14.25" thickBot="1">
      <c r="A40" s="17"/>
      <c r="B40" s="17"/>
      <c r="C40" s="8"/>
      <c r="D40" s="8"/>
      <c r="E40" s="8"/>
      <c r="F40" s="8"/>
      <c r="G40" s="8"/>
      <c r="H40" s="7"/>
      <c r="I40" s="7"/>
      <c r="J40" s="7"/>
      <c r="K40" s="8"/>
      <c r="L40" s="8"/>
      <c r="M40" s="8"/>
      <c r="N40" s="21">
        <f>AVERAGE(N34:N37)</f>
        <v>-2.0582001097418008E-3</v>
      </c>
      <c r="O40" s="28">
        <f>AVERAGE(O34:O37)</f>
        <v>-5.9632512649031175E-2</v>
      </c>
    </row>
    <row r="41" spans="1:15" ht="14.25" thickBot="1">
      <c r="A41" s="17"/>
      <c r="B41" s="17"/>
      <c r="C41" s="8"/>
      <c r="D41" s="8"/>
      <c r="E41" s="8"/>
      <c r="F41" s="8"/>
      <c r="G41" s="8"/>
      <c r="H41" s="7"/>
      <c r="I41" s="7"/>
      <c r="J41" s="7"/>
      <c r="K41" s="8"/>
      <c r="L41" s="8"/>
      <c r="M41" s="8"/>
      <c r="N41" s="8"/>
      <c r="O41" s="8"/>
    </row>
    <row r="42" spans="1:15" ht="14.25" thickBot="1">
      <c r="A42" s="17"/>
      <c r="B42" s="17"/>
      <c r="C42" s="8"/>
      <c r="D42" s="8"/>
      <c r="E42" s="8"/>
      <c r="F42" s="8"/>
      <c r="G42" s="8"/>
      <c r="H42" s="7"/>
      <c r="I42" s="7"/>
      <c r="J42" s="7"/>
      <c r="K42" s="8"/>
      <c r="L42" s="8"/>
      <c r="M42" s="8"/>
      <c r="N42" s="42" t="s">
        <v>12</v>
      </c>
      <c r="O42" s="43"/>
    </row>
    <row r="43" spans="1:15" ht="14.25" thickBot="1">
      <c r="A43" s="17"/>
      <c r="B43" s="17"/>
      <c r="C43" s="8"/>
      <c r="D43" s="8"/>
      <c r="E43" s="8"/>
      <c r="F43" s="8"/>
      <c r="G43" s="8"/>
      <c r="H43" s="7"/>
      <c r="I43" s="7"/>
      <c r="J43" s="7"/>
      <c r="K43" s="8"/>
      <c r="L43" s="8"/>
      <c r="M43" s="8"/>
      <c r="N43" s="22" t="s">
        <v>7</v>
      </c>
      <c r="O43" s="23" t="s">
        <v>8</v>
      </c>
    </row>
    <row r="44" spans="1:15" ht="14.25" thickBot="1">
      <c r="A44" s="17"/>
      <c r="B44" s="17"/>
      <c r="C44" s="8"/>
      <c r="D44" s="8"/>
      <c r="E44" s="8">
        <f>GEOMEAN(E34:E37)</f>
        <v>0.76772270238291807</v>
      </c>
      <c r="F44" s="8">
        <f>GEOMEAN(F34:F37)</f>
        <v>9.2006034478901794E-2</v>
      </c>
      <c r="G44" s="8"/>
      <c r="H44" s="7"/>
      <c r="I44" s="7"/>
      <c r="J44" s="8">
        <f>GEOMEAN(J34:J37)</f>
        <v>0.76772270238291807</v>
      </c>
      <c r="K44" s="8">
        <f>GEOMEAN(K34:K37)</f>
        <v>9.1800036353707926E-2</v>
      </c>
      <c r="L44" s="8"/>
      <c r="M44" s="8"/>
      <c r="N44" s="29">
        <f>100 - 100 * (F44 - K44)/F44</f>
        <v>99.776103680198162</v>
      </c>
      <c r="O44" s="30">
        <f>100 - 100*(E44-J44)/E44</f>
        <v>100</v>
      </c>
    </row>
    <row r="45" spans="1:15">
      <c r="A45" s="17"/>
      <c r="B45" s="17"/>
      <c r="C45" s="8"/>
      <c r="D45" s="8"/>
      <c r="E45" s="8"/>
      <c r="F45" s="8"/>
      <c r="G45" s="8"/>
      <c r="H45" s="7"/>
      <c r="I45" s="7"/>
      <c r="J45" s="7"/>
      <c r="K45" s="8"/>
      <c r="L45" s="8"/>
      <c r="M45" s="8"/>
      <c r="N45" s="7"/>
      <c r="O45" s="7"/>
    </row>
  </sheetData>
  <mergeCells count="18">
    <mergeCell ref="C1:O1"/>
    <mergeCell ref="N2:O2"/>
    <mergeCell ref="C2:G2"/>
    <mergeCell ref="H2:L2"/>
    <mergeCell ref="C17:G17"/>
    <mergeCell ref="H17:L17"/>
    <mergeCell ref="N17:O17"/>
    <mergeCell ref="N23:O23"/>
    <mergeCell ref="N27:O27"/>
    <mergeCell ref="C16:O16"/>
    <mergeCell ref="N12:O12"/>
    <mergeCell ref="N8:O8"/>
    <mergeCell ref="N42:O42"/>
    <mergeCell ref="C31:O31"/>
    <mergeCell ref="C32:G32"/>
    <mergeCell ref="H32:L32"/>
    <mergeCell ref="N32:O32"/>
    <mergeCell ref="N38:O38"/>
  </mergeCells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chono</dc:creator>
  <cp:lastModifiedBy>0000011080264</cp:lastModifiedBy>
  <dcterms:created xsi:type="dcterms:W3CDTF">2012-01-15T03:59:22Z</dcterms:created>
  <dcterms:modified xsi:type="dcterms:W3CDTF">2012-07-07T07:12:35Z</dcterms:modified>
</cp:coreProperties>
</file>