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3350" activeTab="2"/>
  </bookViews>
  <sheets>
    <sheet name="Summary" sheetId="1" r:id="rId1"/>
    <sheet name="AI-HE" sheetId="2" r:id="rId2"/>
    <sheet name="RA-HE" sheetId="3" r:id="rId3"/>
    <sheet name="LB-HE" sheetId="4" r:id="rId4"/>
    <sheet name="LP-HE" sheetId="5" r:id="rId5"/>
  </sheets>
  <calcPr calcId="145621"/>
</workbook>
</file>

<file path=xl/calcChain.xml><?xml version="1.0" encoding="utf-8"?>
<calcChain xmlns="http://schemas.openxmlformats.org/spreadsheetml/2006/main">
  <c r="K8" i="5" l="1"/>
  <c r="K7" i="5"/>
  <c r="K6" i="5"/>
  <c r="K5" i="5"/>
  <c r="K4" i="5"/>
  <c r="K3" i="5"/>
  <c r="K8" i="4"/>
  <c r="K7" i="4"/>
  <c r="K6" i="4"/>
  <c r="K5" i="4"/>
  <c r="K4" i="4"/>
  <c r="K3" i="4"/>
  <c r="K8" i="3"/>
  <c r="K7" i="3"/>
  <c r="K6" i="3"/>
  <c r="K5" i="3"/>
  <c r="K4" i="3"/>
  <c r="K3" i="3"/>
  <c r="K8" i="2"/>
  <c r="K7" i="2"/>
  <c r="K6" i="2"/>
  <c r="K5" i="2"/>
  <c r="K4" i="2"/>
  <c r="K3" i="2"/>
  <c r="C8" i="5" l="1"/>
  <c r="C7" i="5"/>
  <c r="C6" i="5"/>
  <c r="C5" i="5"/>
  <c r="C4" i="5"/>
  <c r="C3" i="5"/>
  <c r="C8" i="4"/>
  <c r="C7" i="4"/>
  <c r="C6" i="4"/>
  <c r="C5" i="4"/>
  <c r="C4" i="4"/>
  <c r="C3" i="4"/>
  <c r="C8" i="3"/>
  <c r="C7" i="3"/>
  <c r="C6" i="3"/>
  <c r="C5" i="3"/>
  <c r="C4" i="3"/>
  <c r="C3" i="3"/>
  <c r="C7" i="2"/>
  <c r="C8" i="2"/>
  <c r="C6" i="2"/>
  <c r="C5" i="2"/>
  <c r="C4" i="2"/>
  <c r="C3" i="2"/>
  <c r="C1" i="5"/>
  <c r="C1" i="4"/>
  <c r="C1" i="3"/>
  <c r="C1" i="2"/>
  <c r="I12" i="5"/>
  <c r="I10" i="5"/>
  <c r="I11" i="5" s="1"/>
  <c r="J8" i="5"/>
  <c r="J7" i="5"/>
  <c r="J6" i="5"/>
  <c r="J5" i="5"/>
  <c r="J4" i="5"/>
  <c r="K9" i="5"/>
  <c r="C7" i="1" s="1"/>
  <c r="J3" i="5"/>
  <c r="I12" i="4"/>
  <c r="I10" i="4"/>
  <c r="I11" i="4" s="1"/>
  <c r="J8" i="4"/>
  <c r="J7" i="4"/>
  <c r="J6" i="4"/>
  <c r="J5" i="4"/>
  <c r="J4" i="4"/>
  <c r="K9" i="4"/>
  <c r="C6" i="1" s="1"/>
  <c r="J3" i="4"/>
  <c r="I12" i="2"/>
  <c r="I10" i="2"/>
  <c r="I11" i="2" s="1"/>
  <c r="J8" i="2"/>
  <c r="J7" i="2"/>
  <c r="J6" i="2"/>
  <c r="J5" i="2"/>
  <c r="J4" i="2"/>
  <c r="K9" i="2"/>
  <c r="C4" i="1" s="1"/>
  <c r="J3" i="2"/>
  <c r="I12" i="3"/>
  <c r="I10" i="3"/>
  <c r="I11" i="3" s="1"/>
  <c r="J8" i="3"/>
  <c r="J7" i="3"/>
  <c r="J6" i="3"/>
  <c r="J5" i="3"/>
  <c r="J4" i="3"/>
  <c r="K9" i="3"/>
  <c r="C5" i="1" s="1"/>
  <c r="J3" i="3"/>
  <c r="J12" i="3" l="1"/>
  <c r="J10" i="3"/>
  <c r="J11" i="3" s="1"/>
  <c r="J12" i="5"/>
  <c r="J12" i="4"/>
  <c r="J10" i="4"/>
  <c r="J11" i="4" s="1"/>
  <c r="J12" i="2"/>
  <c r="J10" i="5"/>
  <c r="J11" i="5" s="1"/>
  <c r="J10" i="2"/>
  <c r="J11" i="2" s="1"/>
</calcChain>
</file>

<file path=xl/sharedStrings.xml><?xml version="1.0" encoding="utf-8"?>
<sst xmlns="http://schemas.openxmlformats.org/spreadsheetml/2006/main" count="93" uniqueCount="28">
  <si>
    <t>Sequence</t>
  </si>
  <si>
    <t>CrowdRun</t>
  </si>
  <si>
    <t>DucksTakeOff</t>
  </si>
  <si>
    <t>ParkJoy</t>
  </si>
  <si>
    <t>InToTree</t>
  </si>
  <si>
    <t>Seeking</t>
  </si>
  <si>
    <t>OldTownCross</t>
  </si>
  <si>
    <t>Bitrate (Kbps)</t>
  </si>
  <si>
    <t>PSNR_Y (dB)</t>
  </si>
  <si>
    <t>PSNR_U (dB)</t>
  </si>
  <si>
    <t>PSNR_V (dB)</t>
  </si>
  <si>
    <t>Enc T(s)</t>
  </si>
  <si>
    <t>Dec T(s)</t>
  </si>
  <si>
    <t>QP</t>
  </si>
  <si>
    <t>HM7.0 sequence level lossless</t>
  </si>
  <si>
    <t>Enc T(h)</t>
  </si>
  <si>
    <t>Compression ratio</t>
  </si>
  <si>
    <t>All</t>
  </si>
  <si>
    <t>Time geomean</t>
  </si>
  <si>
    <t>Time ratio</t>
  </si>
  <si>
    <t>Time sum (hours)</t>
  </si>
  <si>
    <t>Class B - SVT</t>
  </si>
  <si>
    <t>All Intra HE</t>
  </si>
  <si>
    <t>Random Access HE</t>
  </si>
  <si>
    <t>Low Delay B HE</t>
  </si>
  <si>
    <t>Low Delay P HE</t>
  </si>
  <si>
    <t xml:space="preserve">Tested: </t>
  </si>
  <si>
    <t>Bitdepth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</si>
</sst>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2" applyNumberFormat="0" applyFill="0" applyAlignment="0" applyProtection="0"/>
    <xf numFmtId="0" fontId="5" fillId="0" borderId="13" applyNumberFormat="0" applyFill="0" applyAlignment="0" applyProtection="0"/>
    <xf numFmtId="0" fontId="6" fillId="0" borderId="1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15" applyNumberFormat="0" applyAlignment="0" applyProtection="0"/>
    <xf numFmtId="0" fontId="11" fillId="6" borderId="16" applyNumberFormat="0" applyAlignment="0" applyProtection="0"/>
    <xf numFmtId="0" fontId="12" fillId="6" borderId="15" applyNumberFormat="0" applyAlignment="0" applyProtection="0"/>
    <xf numFmtId="0" fontId="13" fillId="0" borderId="17" applyNumberFormat="0" applyFill="0" applyAlignment="0" applyProtection="0"/>
    <xf numFmtId="0" fontId="14" fillId="7" borderId="18" applyNumberFormat="0" applyAlignment="0" applyProtection="0"/>
    <xf numFmtId="0" fontId="15" fillId="0" borderId="0" applyNumberFormat="0" applyFill="0" applyBorder="0" applyAlignment="0" applyProtection="0"/>
    <xf numFmtId="0" fontId="2" fillId="8" borderId="1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20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/>
    <xf numFmtId="0" fontId="0" fillId="0" borderId="4" xfId="0" applyBorder="1"/>
    <xf numFmtId="0" fontId="0" fillId="0" borderId="5" xfId="0" applyBorder="1" applyAlignme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0" fontId="0" fillId="0" borderId="0" xfId="0" applyBorder="1"/>
    <xf numFmtId="0" fontId="0" fillId="0" borderId="9" xfId="0" applyBorder="1"/>
    <xf numFmtId="2" fontId="0" fillId="0" borderId="10" xfId="0" applyNumberFormat="1" applyBorder="1"/>
    <xf numFmtId="0" fontId="0" fillId="0" borderId="21" xfId="0" applyBorder="1"/>
    <xf numFmtId="0" fontId="0" fillId="0" borderId="23" xfId="0" applyBorder="1"/>
    <xf numFmtId="0" fontId="0" fillId="0" borderId="22" xfId="0" applyBorder="1"/>
    <xf numFmtId="2" fontId="0" fillId="0" borderId="0" xfId="0" applyNumberFormat="1"/>
    <xf numFmtId="2" fontId="0" fillId="0" borderId="11" xfId="0" applyNumberFormat="1" applyBorder="1"/>
    <xf numFmtId="2" fontId="0" fillId="0" borderId="4" xfId="0" applyNumberFormat="1" applyBorder="1"/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workbookViewId="0">
      <selection activeCell="C2" sqref="C2"/>
    </sheetView>
  </sheetViews>
  <sheetFormatPr defaultRowHeight="15" x14ac:dyDescent="0.25"/>
  <cols>
    <col min="2" max="2" width="17.7109375" customWidth="1"/>
    <col min="3" max="3" width="16.85546875" customWidth="1"/>
    <col min="4" max="4" width="9.5703125" customWidth="1"/>
    <col min="5" max="5" width="9.7109375" customWidth="1"/>
  </cols>
  <sheetData>
    <row r="1" spans="2:8" x14ac:dyDescent="0.25">
      <c r="B1" t="s">
        <v>27</v>
      </c>
      <c r="C1">
        <v>12</v>
      </c>
    </row>
    <row r="2" spans="2:8" ht="15.75" thickBot="1" x14ac:dyDescent="0.3">
      <c r="B2" t="s">
        <v>21</v>
      </c>
    </row>
    <row r="3" spans="2:8" x14ac:dyDescent="0.25">
      <c r="B3" s="12"/>
      <c r="C3" s="15" t="s">
        <v>16</v>
      </c>
      <c r="D3" s="11"/>
      <c r="E3" s="11"/>
      <c r="F3" s="10" t="s">
        <v>26</v>
      </c>
      <c r="G3" s="10" t="s">
        <v>14</v>
      </c>
      <c r="H3" s="10"/>
    </row>
    <row r="4" spans="2:8" x14ac:dyDescent="0.25">
      <c r="B4" s="14" t="s">
        <v>22</v>
      </c>
      <c r="C4" s="13">
        <f>'AI-HE'!K9</f>
        <v>1.1419575363463139</v>
      </c>
      <c r="D4" s="11"/>
      <c r="E4" s="11"/>
    </row>
    <row r="5" spans="2:8" x14ac:dyDescent="0.25">
      <c r="B5" s="14" t="s">
        <v>23</v>
      </c>
      <c r="C5" s="13">
        <f>'RA-HE'!K9</f>
        <v>1.2388077659923906</v>
      </c>
      <c r="D5" s="11"/>
      <c r="E5" s="11"/>
    </row>
    <row r="6" spans="2:8" x14ac:dyDescent="0.25">
      <c r="B6" s="14" t="s">
        <v>24</v>
      </c>
      <c r="C6" s="13">
        <f>'LB-HE'!K9</f>
        <v>1.2368075114159152</v>
      </c>
      <c r="D6" s="11"/>
      <c r="E6" s="11"/>
    </row>
    <row r="7" spans="2:8" ht="15.75" thickBot="1" x14ac:dyDescent="0.3">
      <c r="B7" s="16" t="s">
        <v>25</v>
      </c>
      <c r="C7" s="18">
        <f>'LP-HE'!K9</f>
        <v>1.2222545586556113</v>
      </c>
      <c r="D7" s="11"/>
      <c r="E7" s="1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D25" sqref="D25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-24</v>
      </c>
      <c r="D3" s="21">
        <v>1657940.86</v>
      </c>
      <c r="E3" s="21">
        <v>99.99</v>
      </c>
      <c r="F3" s="21">
        <v>99.99</v>
      </c>
      <c r="G3" s="21">
        <v>99.99</v>
      </c>
      <c r="H3" s="21">
        <v>5057.1400000000003</v>
      </c>
      <c r="I3" s="21">
        <v>152.4</v>
      </c>
      <c r="J3">
        <f t="shared" ref="J3:J8" si="0">H3/3600</f>
        <v>1.4047611111111111</v>
      </c>
      <c r="K3" s="17">
        <f>(1920*1080*1.5*50*Summary!$C$1/1000)/D3</f>
        <v>1.1256372558427687</v>
      </c>
    </row>
    <row r="4" spans="1:11" x14ac:dyDescent="0.25">
      <c r="A4" s="2"/>
      <c r="B4" s="2" t="s">
        <v>2</v>
      </c>
      <c r="C4" s="6">
        <f>6*(8-Summary!$C$1)</f>
        <v>-24</v>
      </c>
      <c r="D4" s="21">
        <v>1734630.98</v>
      </c>
      <c r="E4" s="21">
        <v>99.99</v>
      </c>
      <c r="F4" s="21">
        <v>99.99</v>
      </c>
      <c r="G4" s="21">
        <v>99.99</v>
      </c>
      <c r="H4" s="21">
        <v>5115.46</v>
      </c>
      <c r="I4" s="21">
        <v>149.72999999999999</v>
      </c>
      <c r="J4">
        <f t="shared" si="0"/>
        <v>1.4209611111111111</v>
      </c>
      <c r="K4" s="17">
        <f>(1920*1080*1.5*50*Summary!$C$1/1000)/D4</f>
        <v>1.0758714801692288</v>
      </c>
    </row>
    <row r="5" spans="1:11" x14ac:dyDescent="0.25">
      <c r="A5" s="2"/>
      <c r="B5" s="2" t="s">
        <v>3</v>
      </c>
      <c r="C5" s="6">
        <f>6*(8-Summary!$C$1)</f>
        <v>-24</v>
      </c>
      <c r="D5" s="21">
        <v>1668619.25</v>
      </c>
      <c r="E5" s="21">
        <v>99.99</v>
      </c>
      <c r="F5" s="21">
        <v>99.99</v>
      </c>
      <c r="G5" s="21">
        <v>99.99</v>
      </c>
      <c r="H5" s="21">
        <v>5024.6000000000004</v>
      </c>
      <c r="I5" s="21">
        <v>144.72999999999999</v>
      </c>
      <c r="J5">
        <f t="shared" si="0"/>
        <v>1.3957222222222223</v>
      </c>
      <c r="K5" s="17">
        <f>(1920*1080*1.5*50*Summary!$C$1/1000)/D5</f>
        <v>1.1184336989999366</v>
      </c>
    </row>
    <row r="6" spans="1:11" x14ac:dyDescent="0.25">
      <c r="A6" s="2"/>
      <c r="B6" s="2" t="s">
        <v>4</v>
      </c>
      <c r="C6" s="6">
        <f>6*(8-Summary!$C$1)</f>
        <v>-24</v>
      </c>
      <c r="D6" s="21">
        <v>1589657.75</v>
      </c>
      <c r="E6" s="21">
        <v>99.99</v>
      </c>
      <c r="F6" s="21">
        <v>99.99</v>
      </c>
      <c r="G6" s="21">
        <v>99.99</v>
      </c>
      <c r="H6" s="21">
        <v>5010.01</v>
      </c>
      <c r="I6" s="21">
        <v>179.22</v>
      </c>
      <c r="J6">
        <f t="shared" si="0"/>
        <v>1.3916694444444444</v>
      </c>
      <c r="K6" s="17">
        <f>(1920*1080*1.5*50*Summary!$C$1/1000)/D6</f>
        <v>1.1739885519383024</v>
      </c>
    </row>
    <row r="7" spans="1:11" x14ac:dyDescent="0.25">
      <c r="A7" s="2"/>
      <c r="B7" s="2" t="s">
        <v>5</v>
      </c>
      <c r="C7" s="6">
        <f>6*(8-Summary!$C$1)</f>
        <v>-24</v>
      </c>
      <c r="D7" s="21">
        <v>1576294.3</v>
      </c>
      <c r="E7" s="21">
        <v>99.99</v>
      </c>
      <c r="F7" s="21">
        <v>99.99</v>
      </c>
      <c r="G7" s="21">
        <v>99.99</v>
      </c>
      <c r="H7" s="21">
        <v>5077.84</v>
      </c>
      <c r="I7" s="21">
        <v>166.41</v>
      </c>
      <c r="J7">
        <f t="shared" si="0"/>
        <v>1.410511111111111</v>
      </c>
      <c r="K7" s="17">
        <f>(1920*1080*1.5*50*Summary!$C$1/1000)/D7</f>
        <v>1.183941349023466</v>
      </c>
    </row>
    <row r="8" spans="1:11" ht="15.75" thickBot="1" x14ac:dyDescent="0.3">
      <c r="A8" s="3"/>
      <c r="B8" s="3" t="s">
        <v>6</v>
      </c>
      <c r="C8" s="6">
        <f>6*(8-Summary!$C$1)</f>
        <v>-24</v>
      </c>
      <c r="D8" s="21">
        <v>1589814.39</v>
      </c>
      <c r="E8" s="21">
        <v>99.99</v>
      </c>
      <c r="F8" s="21">
        <v>99.99</v>
      </c>
      <c r="G8" s="21">
        <v>99.99</v>
      </c>
      <c r="H8" s="21">
        <v>5033.9799999999996</v>
      </c>
      <c r="I8" s="21">
        <v>176.59</v>
      </c>
      <c r="J8">
        <f t="shared" si="0"/>
        <v>1.3983277777777776</v>
      </c>
      <c r="K8" s="17">
        <f>(1920*1080*1.5*50*Summary!$C$1/1000)/D8</f>
        <v>1.1738728821041808</v>
      </c>
    </row>
    <row r="9" spans="1:11" s="5" customFormat="1" ht="15.75" thickBot="1" x14ac:dyDescent="0.3">
      <c r="A9" s="4"/>
      <c r="B9" s="5" t="s">
        <v>17</v>
      </c>
      <c r="K9" s="19">
        <f>SUM(K3:K8)/6</f>
        <v>1.1419575363463139</v>
      </c>
    </row>
    <row r="10" spans="1:11" x14ac:dyDescent="0.25">
      <c r="B10" t="s">
        <v>18</v>
      </c>
      <c r="I10">
        <f>GEOMEAN(I3:I8)</f>
        <v>160.96473007224569</v>
      </c>
      <c r="J10">
        <f>GEOMEAN(J3:J8)</f>
        <v>1.4036242894710909</v>
      </c>
    </row>
    <row r="11" spans="1:11" x14ac:dyDescent="0.25">
      <c r="B11" t="s">
        <v>19</v>
      </c>
      <c r="I11">
        <f>I10/100</f>
        <v>1.6096473007224568</v>
      </c>
      <c r="J11">
        <f>J10/100</f>
        <v>1.4036242894710909E-2</v>
      </c>
    </row>
    <row r="12" spans="1:11" x14ac:dyDescent="0.25">
      <c r="B12" t="s">
        <v>20</v>
      </c>
      <c r="I12">
        <f>SUM(I3:I8)/3600</f>
        <v>0.26918888888888892</v>
      </c>
      <c r="J12">
        <f>SUM(J3:J8)</f>
        <v>8.4219527777777774</v>
      </c>
    </row>
  </sheetData>
  <mergeCells count="1">
    <mergeCell ref="C1:K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C1" workbookViewId="0">
      <selection activeCell="D3" sqref="D3:I8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-24</v>
      </c>
      <c r="D3" s="24">
        <v>1483576.18</v>
      </c>
      <c r="E3" s="24">
        <v>99.99</v>
      </c>
      <c r="F3" s="24">
        <v>99.99</v>
      </c>
      <c r="G3" s="24">
        <v>99.99</v>
      </c>
      <c r="H3" s="24">
        <v>31343.45</v>
      </c>
      <c r="I3" s="24">
        <v>178.71</v>
      </c>
      <c r="J3">
        <f t="shared" ref="J3:J8" si="0">H3/3600</f>
        <v>8.7065138888888889</v>
      </c>
      <c r="K3" s="17">
        <f>(1920*1080*1.5*50*Summary!$C$1/1000)/D3</f>
        <v>1.2579333809471112</v>
      </c>
    </row>
    <row r="4" spans="1:11" x14ac:dyDescent="0.25">
      <c r="A4" s="2"/>
      <c r="B4" s="2" t="s">
        <v>2</v>
      </c>
      <c r="C4" s="6">
        <f>6*(8-Summary!$C$1)</f>
        <v>-24</v>
      </c>
      <c r="D4" s="24">
        <v>1696668.15</v>
      </c>
      <c r="E4" s="24">
        <v>99.99</v>
      </c>
      <c r="F4" s="24">
        <v>99.99</v>
      </c>
      <c r="G4" s="24">
        <v>99.99</v>
      </c>
      <c r="H4" s="24">
        <v>33734.300000000003</v>
      </c>
      <c r="I4" s="24">
        <v>167.1</v>
      </c>
      <c r="J4">
        <f t="shared" si="0"/>
        <v>9.3706388888888892</v>
      </c>
      <c r="K4" s="17">
        <f>(1920*1080*1.5*50*Summary!$C$1/1000)/D4</f>
        <v>1.0999440285361637</v>
      </c>
    </row>
    <row r="5" spans="1:11" x14ac:dyDescent="0.25">
      <c r="A5" s="2"/>
      <c r="B5" s="2" t="s">
        <v>3</v>
      </c>
      <c r="C5" s="6">
        <f>6*(8-Summary!$C$1)</f>
        <v>-24</v>
      </c>
      <c r="D5" s="24">
        <v>1508539.67</v>
      </c>
      <c r="E5" s="24">
        <v>99.99</v>
      </c>
      <c r="F5" s="24">
        <v>99.99</v>
      </c>
      <c r="G5" s="24">
        <v>99.99</v>
      </c>
      <c r="H5" s="24">
        <v>32443</v>
      </c>
      <c r="I5" s="24">
        <v>168.28</v>
      </c>
      <c r="J5">
        <f t="shared" si="0"/>
        <v>9.0119444444444436</v>
      </c>
      <c r="K5" s="17">
        <f>(1920*1080*1.5*50*Summary!$C$1/1000)/D5</f>
        <v>1.2371169529800963</v>
      </c>
    </row>
    <row r="6" spans="1:11" x14ac:dyDescent="0.25">
      <c r="A6" s="2"/>
      <c r="B6" s="2" t="s">
        <v>4</v>
      </c>
      <c r="C6" s="6">
        <f>6*(8-Summary!$C$1)</f>
        <v>-24</v>
      </c>
      <c r="D6" s="24">
        <v>1417535.74</v>
      </c>
      <c r="E6" s="24">
        <v>99.99</v>
      </c>
      <c r="F6" s="24">
        <v>99.99</v>
      </c>
      <c r="G6" s="24">
        <v>99.99</v>
      </c>
      <c r="H6" s="24">
        <v>30388.03</v>
      </c>
      <c r="I6" s="24">
        <v>190.87</v>
      </c>
      <c r="J6">
        <f t="shared" si="0"/>
        <v>8.4411194444444444</v>
      </c>
      <c r="K6" s="17">
        <f>(1920*1080*1.5*50*Summary!$C$1/1000)/D6</f>
        <v>1.3165382341612071</v>
      </c>
    </row>
    <row r="7" spans="1:11" x14ac:dyDescent="0.25">
      <c r="A7" s="2"/>
      <c r="B7" s="2" t="s">
        <v>5</v>
      </c>
      <c r="C7" s="6">
        <f>6*(8-Summary!$C$1)</f>
        <v>-24</v>
      </c>
      <c r="D7" s="24">
        <v>1476035.76</v>
      </c>
      <c r="E7" s="24">
        <v>99.99</v>
      </c>
      <c r="F7" s="24">
        <v>99.99</v>
      </c>
      <c r="G7" s="24">
        <v>99.99</v>
      </c>
      <c r="H7" s="24">
        <v>33890.269999999997</v>
      </c>
      <c r="I7" s="24">
        <v>185.82</v>
      </c>
      <c r="J7">
        <f t="shared" si="0"/>
        <v>9.4139638888888886</v>
      </c>
      <c r="K7" s="17">
        <f>(1920*1080*1.5*50*Summary!$C$1/1000)/D7</f>
        <v>1.2643596114500641</v>
      </c>
    </row>
    <row r="8" spans="1:11" ht="15.75" thickBot="1" x14ac:dyDescent="0.3">
      <c r="A8" s="3"/>
      <c r="B8" s="3" t="s">
        <v>6</v>
      </c>
      <c r="C8" s="6">
        <f>6*(8-Summary!$C$1)</f>
        <v>-24</v>
      </c>
      <c r="D8" s="24">
        <v>1484731.68</v>
      </c>
      <c r="E8" s="24">
        <v>99.99</v>
      </c>
      <c r="F8" s="24">
        <v>99.99</v>
      </c>
      <c r="G8" s="24">
        <v>99.99</v>
      </c>
      <c r="H8" s="24">
        <v>31290.62</v>
      </c>
      <c r="I8" s="24">
        <v>192.19</v>
      </c>
      <c r="J8">
        <f t="shared" si="0"/>
        <v>8.6918388888888884</v>
      </c>
      <c r="K8" s="17">
        <f>(1920*1080*1.5*50*Summary!$C$1/1000)/D8</f>
        <v>1.2569543878797009</v>
      </c>
    </row>
    <row r="9" spans="1:11" s="5" customFormat="1" ht="15.75" thickBot="1" x14ac:dyDescent="0.3">
      <c r="A9" s="4"/>
      <c r="B9" s="5" t="s">
        <v>17</v>
      </c>
      <c r="K9" s="19">
        <f>SUM(K3:K8)/6</f>
        <v>1.2388077659923906</v>
      </c>
    </row>
    <row r="10" spans="1:11" x14ac:dyDescent="0.25">
      <c r="B10" t="s">
        <v>18</v>
      </c>
      <c r="I10">
        <f>GEOMEAN(I3:I8)</f>
        <v>180.21314008907072</v>
      </c>
      <c r="J10">
        <f>GEOMEAN(J3:J8)</f>
        <v>8.9320821301440603</v>
      </c>
    </row>
    <row r="11" spans="1:11" x14ac:dyDescent="0.25">
      <c r="B11" t="s">
        <v>19</v>
      </c>
      <c r="I11">
        <f>I10/100</f>
        <v>1.8021314008907072</v>
      </c>
      <c r="J11">
        <f>J10/100</f>
        <v>8.9320821301440603E-2</v>
      </c>
    </row>
    <row r="12" spans="1:11" x14ac:dyDescent="0.25">
      <c r="B12" t="s">
        <v>20</v>
      </c>
      <c r="I12">
        <f>SUM(I3:I8)/3600</f>
        <v>0.30082500000000001</v>
      </c>
      <c r="J12">
        <f>SUM(J3:J8)</f>
        <v>53.636019444444443</v>
      </c>
    </row>
  </sheetData>
  <mergeCells count="1">
    <mergeCell ref="C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opLeftCell="C1" workbookViewId="0">
      <selection activeCell="G17" sqref="G17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-24</v>
      </c>
      <c r="D3" s="22">
        <v>1487377.13</v>
      </c>
      <c r="E3" s="22">
        <v>99.99</v>
      </c>
      <c r="F3" s="22">
        <v>99.99</v>
      </c>
      <c r="G3" s="22">
        <v>99.99</v>
      </c>
      <c r="H3" s="22">
        <v>38466.160000000003</v>
      </c>
      <c r="I3" s="22">
        <v>185.86</v>
      </c>
      <c r="J3">
        <f t="shared" ref="J3:J8" si="0">H3/3600</f>
        <v>10.685044444444445</v>
      </c>
      <c r="K3" s="17">
        <f>(1920*1080*1.5*50*Summary!$C$1/1000)/D3</f>
        <v>1.2547187679294223</v>
      </c>
    </row>
    <row r="4" spans="1:11" x14ac:dyDescent="0.25">
      <c r="A4" s="2"/>
      <c r="B4" s="2" t="s">
        <v>2</v>
      </c>
      <c r="C4" s="6">
        <f>6*(8-Summary!$C$1)</f>
        <v>-24</v>
      </c>
      <c r="D4" s="22">
        <v>1706432.52</v>
      </c>
      <c r="E4" s="22">
        <v>99.99</v>
      </c>
      <c r="F4" s="22">
        <v>99.99</v>
      </c>
      <c r="G4" s="22">
        <v>99.99</v>
      </c>
      <c r="H4" s="22">
        <v>42270.83</v>
      </c>
      <c r="I4" s="22">
        <v>165.66</v>
      </c>
      <c r="J4">
        <f t="shared" si="0"/>
        <v>11.741897222222223</v>
      </c>
      <c r="K4" s="17">
        <f>(1920*1080*1.5*50*Summary!$C$1/1000)/D4</f>
        <v>1.0936500436595056</v>
      </c>
    </row>
    <row r="5" spans="1:11" x14ac:dyDescent="0.25">
      <c r="A5" s="2"/>
      <c r="B5" s="2" t="s">
        <v>3</v>
      </c>
      <c r="C5" s="6">
        <f>6*(8-Summary!$C$1)</f>
        <v>-24</v>
      </c>
      <c r="D5" s="22">
        <v>1514504.1</v>
      </c>
      <c r="E5" s="22">
        <v>99.99</v>
      </c>
      <c r="F5" s="22">
        <v>99.99</v>
      </c>
      <c r="G5" s="22">
        <v>99.99</v>
      </c>
      <c r="H5" s="22">
        <v>39772.76</v>
      </c>
      <c r="I5" s="22">
        <v>168.92</v>
      </c>
      <c r="J5">
        <f t="shared" si="0"/>
        <v>11.04798888888889</v>
      </c>
      <c r="K5" s="17">
        <f>(1920*1080*1.5*50*Summary!$C$1/1000)/D5</f>
        <v>1.2322449308654893</v>
      </c>
    </row>
    <row r="6" spans="1:11" x14ac:dyDescent="0.25">
      <c r="A6" s="2"/>
      <c r="B6" s="2" t="s">
        <v>4</v>
      </c>
      <c r="C6" s="6">
        <f>6*(8-Summary!$C$1)</f>
        <v>-24</v>
      </c>
      <c r="D6" s="22">
        <v>1416399.54</v>
      </c>
      <c r="E6" s="22">
        <v>99.99</v>
      </c>
      <c r="F6" s="22">
        <v>99.99</v>
      </c>
      <c r="G6" s="22">
        <v>99.99</v>
      </c>
      <c r="H6" s="22">
        <v>36399.910000000003</v>
      </c>
      <c r="I6" s="22">
        <v>183.97</v>
      </c>
      <c r="J6">
        <f t="shared" si="0"/>
        <v>10.111086111111112</v>
      </c>
      <c r="K6" s="17">
        <f>(1920*1080*1.5*50*Summary!$C$1/1000)/D6</f>
        <v>1.3175943279394173</v>
      </c>
    </row>
    <row r="7" spans="1:11" x14ac:dyDescent="0.25">
      <c r="A7" s="2"/>
      <c r="B7" s="2" t="s">
        <v>5</v>
      </c>
      <c r="C7" s="6">
        <f>6*(8-Summary!$C$1)</f>
        <v>-24</v>
      </c>
      <c r="D7" s="22">
        <v>1476921.49</v>
      </c>
      <c r="E7" s="22">
        <v>99.99</v>
      </c>
      <c r="F7" s="22">
        <v>99.99</v>
      </c>
      <c r="G7" s="22">
        <v>99.99</v>
      </c>
      <c r="H7" s="22">
        <v>40980.5</v>
      </c>
      <c r="I7" s="22">
        <v>188.63</v>
      </c>
      <c r="J7">
        <f t="shared" si="0"/>
        <v>11.383472222222222</v>
      </c>
      <c r="K7" s="17">
        <f>(1920*1080*1.5*50*Summary!$C$1/1000)/D7</f>
        <v>1.2636013577133338</v>
      </c>
    </row>
    <row r="8" spans="1:11" ht="15.75" thickBot="1" x14ac:dyDescent="0.3">
      <c r="A8" s="3"/>
      <c r="B8" s="3" t="s">
        <v>6</v>
      </c>
      <c r="C8" s="6">
        <f>6*(8-Summary!$C$1)</f>
        <v>-24</v>
      </c>
      <c r="D8" s="22">
        <v>1482277.34</v>
      </c>
      <c r="E8" s="22">
        <v>99.99</v>
      </c>
      <c r="F8" s="22">
        <v>99.99</v>
      </c>
      <c r="G8" s="22">
        <v>99.99</v>
      </c>
      <c r="H8" s="22">
        <v>36755.519999999997</v>
      </c>
      <c r="I8" s="22">
        <v>193.33</v>
      </c>
      <c r="J8">
        <f t="shared" si="0"/>
        <v>10.209866666666667</v>
      </c>
      <c r="K8" s="17">
        <f>(1920*1080*1.5*50*Summary!$C$1/1000)/D8</f>
        <v>1.2590356403883229</v>
      </c>
    </row>
    <row r="9" spans="1:11" s="5" customFormat="1" ht="15.75" thickBot="1" x14ac:dyDescent="0.3">
      <c r="A9" s="4"/>
      <c r="B9" s="5" t="s">
        <v>17</v>
      </c>
      <c r="K9" s="19">
        <f>SUM(K3:K8)/6</f>
        <v>1.2368075114159152</v>
      </c>
    </row>
    <row r="10" spans="1:11" x14ac:dyDescent="0.25">
      <c r="B10" t="s">
        <v>18</v>
      </c>
      <c r="I10">
        <f>GEOMEAN(I3:I8)</f>
        <v>180.76885801878481</v>
      </c>
      <c r="J10">
        <f>GEOMEAN(J3:J8)</f>
        <v>10.84713581780367</v>
      </c>
    </row>
    <row r="11" spans="1:11" x14ac:dyDescent="0.25">
      <c r="B11" t="s">
        <v>19</v>
      </c>
      <c r="I11">
        <f>I10/100</f>
        <v>1.8076885801878482</v>
      </c>
      <c r="J11">
        <f>J10/100</f>
        <v>0.1084713581780367</v>
      </c>
    </row>
    <row r="12" spans="1:11" x14ac:dyDescent="0.25">
      <c r="B12" t="s">
        <v>20</v>
      </c>
      <c r="I12">
        <f>SUM(I3:I8)/3600</f>
        <v>0.30176944444444442</v>
      </c>
      <c r="J12">
        <f>SUM(J3:J8)</f>
        <v>65.17935555555556</v>
      </c>
    </row>
  </sheetData>
  <mergeCells count="1">
    <mergeCell ref="C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opLeftCell="C1" workbookViewId="0">
      <selection activeCell="E27" sqref="E27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-24</v>
      </c>
      <c r="D3" s="23">
        <v>1503980.31</v>
      </c>
      <c r="E3" s="23">
        <v>99.99</v>
      </c>
      <c r="F3" s="23">
        <v>99.99</v>
      </c>
      <c r="G3" s="23">
        <v>99.99</v>
      </c>
      <c r="H3" s="23">
        <v>31700.13</v>
      </c>
      <c r="I3" s="23">
        <v>184.7</v>
      </c>
      <c r="J3">
        <f t="shared" ref="J3:J8" si="0">H3/3600</f>
        <v>8.8055916666666665</v>
      </c>
      <c r="K3" s="17">
        <f>(1920*1080*1.5*50*Summary!$C$1/1000)/D3</f>
        <v>1.2408673089609796</v>
      </c>
    </row>
    <row r="4" spans="1:11" x14ac:dyDescent="0.25">
      <c r="A4" s="2"/>
      <c r="B4" s="2" t="s">
        <v>2</v>
      </c>
      <c r="C4" s="6">
        <f>6*(8-Summary!$C$1)</f>
        <v>-24</v>
      </c>
      <c r="D4" s="23">
        <v>1717263.71</v>
      </c>
      <c r="E4" s="23">
        <v>99.99</v>
      </c>
      <c r="F4" s="23">
        <v>99.99</v>
      </c>
      <c r="G4" s="23">
        <v>99.99</v>
      </c>
      <c r="H4" s="23">
        <v>35177.910000000003</v>
      </c>
      <c r="I4" s="23">
        <v>162.85</v>
      </c>
      <c r="J4">
        <f t="shared" si="0"/>
        <v>9.7716416666666674</v>
      </c>
      <c r="K4" s="17">
        <f>(1920*1080*1.5*50*Summary!$C$1/1000)/D4</f>
        <v>1.0867521331362671</v>
      </c>
    </row>
    <row r="5" spans="1:11" x14ac:dyDescent="0.25">
      <c r="A5" s="2"/>
      <c r="B5" s="2" t="s">
        <v>3</v>
      </c>
      <c r="C5" s="6">
        <f>6*(8-Summary!$C$1)</f>
        <v>-24</v>
      </c>
      <c r="D5" s="23">
        <v>1532308.99</v>
      </c>
      <c r="E5" s="23">
        <v>99.99</v>
      </c>
      <c r="F5" s="23">
        <v>99.99</v>
      </c>
      <c r="G5" s="23">
        <v>99.99</v>
      </c>
      <c r="H5" s="23">
        <v>33275.32</v>
      </c>
      <c r="I5" s="23">
        <v>172.1</v>
      </c>
      <c r="J5">
        <f t="shared" si="0"/>
        <v>9.2431444444444448</v>
      </c>
      <c r="K5" s="17">
        <f>(1920*1080*1.5*50*Summary!$C$1/1000)/D5</f>
        <v>1.2179266793964316</v>
      </c>
    </row>
    <row r="6" spans="1:11" x14ac:dyDescent="0.25">
      <c r="A6" s="2"/>
      <c r="B6" s="2" t="s">
        <v>4</v>
      </c>
      <c r="C6" s="6">
        <f>6*(8-Summary!$C$1)</f>
        <v>-24</v>
      </c>
      <c r="D6" s="23">
        <v>1437109.02</v>
      </c>
      <c r="E6" s="23">
        <v>99.99</v>
      </c>
      <c r="F6" s="23">
        <v>99.99</v>
      </c>
      <c r="G6" s="23">
        <v>99.99</v>
      </c>
      <c r="H6" s="23">
        <v>29408.75</v>
      </c>
      <c r="I6" s="23">
        <v>188.02</v>
      </c>
      <c r="J6">
        <f t="shared" si="0"/>
        <v>8.1690972222222218</v>
      </c>
      <c r="K6" s="17">
        <f>(1920*1080*1.5*50*Summary!$C$1/1000)/D6</f>
        <v>1.2986071161114834</v>
      </c>
    </row>
    <row r="7" spans="1:11" x14ac:dyDescent="0.25">
      <c r="A7" s="2"/>
      <c r="B7" s="2" t="s">
        <v>5</v>
      </c>
      <c r="C7" s="6">
        <f>6*(8-Summary!$C$1)</f>
        <v>-24</v>
      </c>
      <c r="D7" s="23">
        <v>1494459.61</v>
      </c>
      <c r="E7" s="23">
        <v>99.99</v>
      </c>
      <c r="F7" s="23">
        <v>99.99</v>
      </c>
      <c r="G7" s="23">
        <v>99.99</v>
      </c>
      <c r="H7" s="23">
        <v>34429.629999999997</v>
      </c>
      <c r="I7" s="23">
        <v>190.26</v>
      </c>
      <c r="J7">
        <f t="shared" si="0"/>
        <v>9.56378611111111</v>
      </c>
      <c r="K7" s="17">
        <f>(1920*1080*1.5*50*Summary!$C$1/1000)/D7</f>
        <v>1.2487724576243315</v>
      </c>
    </row>
    <row r="8" spans="1:11" ht="15.75" thickBot="1" x14ac:dyDescent="0.3">
      <c r="A8" s="3"/>
      <c r="B8" s="3" t="s">
        <v>6</v>
      </c>
      <c r="C8" s="6">
        <f>6*(8-Summary!$C$1)</f>
        <v>-24</v>
      </c>
      <c r="D8" s="23">
        <v>1504302.36</v>
      </c>
      <c r="E8" s="23">
        <v>99.99</v>
      </c>
      <c r="F8" s="23">
        <v>99.99</v>
      </c>
      <c r="G8" s="23">
        <v>99.99</v>
      </c>
      <c r="H8" s="23">
        <v>29710.2</v>
      </c>
      <c r="I8" s="23">
        <v>195.63</v>
      </c>
      <c r="J8">
        <f t="shared" si="0"/>
        <v>8.2528333333333332</v>
      </c>
      <c r="K8" s="17">
        <f>(1920*1080*1.5*50*Summary!$C$1/1000)/D8</f>
        <v>1.2406016567041747</v>
      </c>
    </row>
    <row r="9" spans="1:11" s="5" customFormat="1" ht="15.75" thickBot="1" x14ac:dyDescent="0.3">
      <c r="A9" s="4"/>
      <c r="B9" s="5" t="s">
        <v>17</v>
      </c>
      <c r="K9" s="19">
        <f>SUM(K3:K8)/6</f>
        <v>1.2222545586556113</v>
      </c>
    </row>
    <row r="10" spans="1:11" x14ac:dyDescent="0.25">
      <c r="B10" t="s">
        <v>18</v>
      </c>
      <c r="I10">
        <f>GEOMEAN(I3:I8)</f>
        <v>181.90183801790909</v>
      </c>
      <c r="J10">
        <f>GEOMEAN(J3:J8)</f>
        <v>8.9466160874943395</v>
      </c>
    </row>
    <row r="11" spans="1:11" x14ac:dyDescent="0.25">
      <c r="B11" t="s">
        <v>19</v>
      </c>
      <c r="I11">
        <f>I10/100</f>
        <v>1.8190183801790909</v>
      </c>
      <c r="J11">
        <f>J10/100</f>
        <v>8.9466160874943398E-2</v>
      </c>
    </row>
    <row r="12" spans="1:11" x14ac:dyDescent="0.25">
      <c r="B12" t="s">
        <v>20</v>
      </c>
      <c r="I12">
        <f>SUM(I3:I8)/3600</f>
        <v>0.30376666666666663</v>
      </c>
      <c r="J12">
        <f>SUM(J3:J8)</f>
        <v>53.806094444444447</v>
      </c>
    </row>
  </sheetData>
  <mergeCells count="1">
    <mergeCell ref="C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AI-HE</vt:lpstr>
      <vt:lpstr>RA-HE</vt:lpstr>
      <vt:lpstr>LB-HE</vt:lpstr>
      <vt:lpstr>LP-HE</vt:lpstr>
    </vt:vector>
  </TitlesOfParts>
  <Company>Technicolor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Andrivon Pierre</dc:creator>
  <cp:lastModifiedBy>Andrivon Pierre</cp:lastModifiedBy>
  <dcterms:created xsi:type="dcterms:W3CDTF">2012-06-26T13:49:32Z</dcterms:created>
  <dcterms:modified xsi:type="dcterms:W3CDTF">2012-06-26T14:46:36Z</dcterms:modified>
</cp:coreProperties>
</file>