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9200" windowHeight="8940"/>
  </bookViews>
  <sheets>
    <sheet name="MAIN with TS=0" sheetId="2" r:id="rId1"/>
    <sheet name="MAIN with TS=1" sheetId="4" r:id="rId2"/>
    <sheet name="HE10 with TS=0" sheetId="6" r:id="rId3"/>
    <sheet name="HE10 with TS=1" sheetId="5" r:id="rId4"/>
    <sheet name="Sheet1" sheetId="1" r:id="rId5"/>
    <sheet name="Sheet3" sheetId="3" r:id="rId6"/>
  </sheets>
  <calcPr calcId="124519"/>
</workbook>
</file>

<file path=xl/calcChain.xml><?xml version="1.0" encoding="utf-8"?>
<calcChain xmlns="http://schemas.openxmlformats.org/spreadsheetml/2006/main">
  <c r="K23" i="6"/>
  <c r="J23"/>
  <c r="I23"/>
  <c r="H23"/>
  <c r="K22"/>
  <c r="J22"/>
  <c r="I22"/>
  <c r="H22"/>
  <c r="K21"/>
  <c r="J21"/>
  <c r="I21"/>
  <c r="H21"/>
  <c r="K20"/>
  <c r="J20"/>
  <c r="I20"/>
  <c r="H20"/>
  <c r="K15"/>
  <c r="J15"/>
  <c r="I15"/>
  <c r="H15"/>
  <c r="K14"/>
  <c r="J14"/>
  <c r="I14"/>
  <c r="H14"/>
  <c r="K13"/>
  <c r="J13"/>
  <c r="I13"/>
  <c r="H13"/>
  <c r="K12"/>
  <c r="J12"/>
  <c r="I12"/>
  <c r="H12"/>
  <c r="K7"/>
  <c r="J7"/>
  <c r="I7"/>
  <c r="H7"/>
  <c r="K6"/>
  <c r="J6"/>
  <c r="I6"/>
  <c r="H6"/>
  <c r="K5"/>
  <c r="J5"/>
  <c r="I5"/>
  <c r="H5"/>
  <c r="K4"/>
  <c r="J4"/>
  <c r="I4"/>
  <c r="H4"/>
  <c r="H21" i="5"/>
  <c r="I21"/>
  <c r="J21"/>
  <c r="K21"/>
  <c r="H22"/>
  <c r="I22"/>
  <c r="J22"/>
  <c r="K22"/>
  <c r="H23"/>
  <c r="I23"/>
  <c r="J23"/>
  <c r="K23"/>
  <c r="K20"/>
  <c r="I20"/>
  <c r="H13"/>
  <c r="I13"/>
  <c r="J13"/>
  <c r="K13"/>
  <c r="H14"/>
  <c r="I14"/>
  <c r="J14"/>
  <c r="K14"/>
  <c r="H15"/>
  <c r="I15"/>
  <c r="J15"/>
  <c r="K15"/>
  <c r="K12"/>
  <c r="I12"/>
  <c r="H5"/>
  <c r="I5"/>
  <c r="J5"/>
  <c r="K5"/>
  <c r="H6"/>
  <c r="I6"/>
  <c r="J6"/>
  <c r="K6"/>
  <c r="H7"/>
  <c r="I7"/>
  <c r="J7"/>
  <c r="K7"/>
  <c r="K4"/>
  <c r="I4"/>
  <c r="J20"/>
  <c r="H20"/>
  <c r="J12"/>
  <c r="H12"/>
  <c r="J4"/>
  <c r="H4"/>
  <c r="K23" i="4" l="1"/>
  <c r="J23"/>
  <c r="K22"/>
  <c r="J22"/>
  <c r="K21"/>
  <c r="J21"/>
  <c r="K20"/>
  <c r="J20"/>
  <c r="K15"/>
  <c r="J15"/>
  <c r="K14"/>
  <c r="J14"/>
  <c r="K13"/>
  <c r="J13"/>
  <c r="K12"/>
  <c r="J12"/>
  <c r="K7"/>
  <c r="J7"/>
  <c r="K6"/>
  <c r="J6"/>
  <c r="K5"/>
  <c r="J5"/>
  <c r="K4"/>
  <c r="J4"/>
  <c r="J22" i="2"/>
  <c r="K22"/>
  <c r="J23"/>
  <c r="K23"/>
  <c r="J20"/>
  <c r="K20"/>
  <c r="K21"/>
  <c r="J21"/>
  <c r="J13"/>
  <c r="K13"/>
  <c r="J14"/>
  <c r="K14"/>
  <c r="J15"/>
  <c r="K15"/>
  <c r="K12"/>
  <c r="J12"/>
  <c r="J5"/>
  <c r="K5"/>
  <c r="J6"/>
  <c r="K6"/>
  <c r="J7"/>
  <c r="K7"/>
  <c r="J4"/>
  <c r="K4"/>
  <c r="I23" i="4"/>
  <c r="H23"/>
  <c r="I22"/>
  <c r="H22"/>
  <c r="I21"/>
  <c r="H21"/>
  <c r="I20"/>
  <c r="H20"/>
  <c r="I15"/>
  <c r="H15"/>
  <c r="I14"/>
  <c r="H14"/>
  <c r="I13"/>
  <c r="H13"/>
  <c r="I12"/>
  <c r="H12"/>
  <c r="I7"/>
  <c r="H7"/>
  <c r="I6"/>
  <c r="H6"/>
  <c r="I5"/>
  <c r="H5"/>
  <c r="I4"/>
  <c r="H4"/>
  <c r="H21" i="2"/>
  <c r="I21"/>
  <c r="H22"/>
  <c r="I22"/>
  <c r="H23"/>
  <c r="I23"/>
  <c r="I20"/>
  <c r="H20"/>
  <c r="H13"/>
  <c r="I13"/>
  <c r="H14"/>
  <c r="I14"/>
  <c r="H15"/>
  <c r="I15"/>
  <c r="I12"/>
  <c r="H12"/>
  <c r="H5"/>
  <c r="H6"/>
  <c r="H7"/>
  <c r="H4"/>
  <c r="I7"/>
  <c r="I6"/>
  <c r="I5"/>
  <c r="I4"/>
  <c r="D5" i="1"/>
  <c r="D4"/>
  <c r="D3"/>
  <c r="D2"/>
</calcChain>
</file>

<file path=xl/sharedStrings.xml><?xml version="1.0" encoding="utf-8"?>
<sst xmlns="http://schemas.openxmlformats.org/spreadsheetml/2006/main" count="200" uniqueCount="19">
  <si>
    <t>W</t>
    <phoneticPr fontId="1"/>
  </si>
  <si>
    <t>H</t>
    <phoneticPr fontId="1"/>
  </si>
  <si>
    <t>Bit</t>
    <phoneticPr fontId="1"/>
  </si>
  <si>
    <t>Raw size</t>
    <phoneticPr fontId="1"/>
  </si>
  <si>
    <t>QP=0</t>
    <phoneticPr fontId="1"/>
  </si>
  <si>
    <t>QP=4</t>
    <phoneticPr fontId="1"/>
  </si>
  <si>
    <t>QP=8</t>
    <phoneticPr fontId="1"/>
  </si>
  <si>
    <t>QP=12</t>
    <phoneticPr fontId="1"/>
  </si>
  <si>
    <t>Bits</t>
    <phoneticPr fontId="1"/>
  </si>
  <si>
    <t>Ctx bins</t>
    <phoneticPr fontId="1"/>
  </si>
  <si>
    <t>Bp bins</t>
    <phoneticPr fontId="1"/>
  </si>
  <si>
    <t>I_SLICE</t>
    <phoneticPr fontId="1"/>
  </si>
  <si>
    <t>B_SLICE</t>
    <phoneticPr fontId="1"/>
  </si>
  <si>
    <t>64x64 LCU statistics</t>
    <phoneticPr fontId="1"/>
  </si>
  <si>
    <t>QP</t>
    <phoneticPr fontId="1"/>
  </si>
  <si>
    <t xml:space="preserve"> Data
expantion 
ratio</t>
    <phoneticPr fontId="1"/>
  </si>
  <si>
    <t>Bin/bit 
ratio</t>
    <phoneticPr fontId="1"/>
  </si>
  <si>
    <t>16x16 LCU statistics</t>
    <phoneticPr fontId="1"/>
  </si>
  <si>
    <t>32x32 LCU statistics</t>
    <phoneticPr fontId="1"/>
  </si>
</sst>
</file>

<file path=xl/styles.xml><?xml version="1.0" encoding="utf-8"?>
<styleSheet xmlns="http://schemas.openxmlformats.org/spreadsheetml/2006/main">
  <numFmts count="1">
    <numFmt numFmtId="176" formatCode="0.00_ "/>
  </numFmts>
  <fonts count="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6" fontId="2" fillId="0" borderId="3" xfId="0" applyNumberFormat="1" applyFont="1" applyBorder="1">
      <alignment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"/>
  <sheetViews>
    <sheetView tabSelected="1" zoomScale="85" zoomScaleNormal="85" workbookViewId="0">
      <selection activeCell="F26" sqref="F26"/>
    </sheetView>
  </sheetViews>
  <sheetFormatPr defaultRowHeight="15"/>
  <cols>
    <col min="1" max="4" width="9" style="1"/>
    <col min="5" max="5" width="9.75" style="1" bestFit="1" customWidth="1"/>
    <col min="6" max="6" width="9.125" style="1" bestFit="1" customWidth="1"/>
    <col min="7" max="7" width="9.75" style="1" bestFit="1" customWidth="1"/>
    <col min="8" max="16384" width="9" style="1"/>
  </cols>
  <sheetData>
    <row r="1" spans="1:13">
      <c r="A1" s="13" t="s">
        <v>14</v>
      </c>
      <c r="B1" s="13" t="s">
        <v>13</v>
      </c>
      <c r="C1" s="13"/>
      <c r="D1" s="13"/>
      <c r="E1" s="13"/>
      <c r="F1" s="13"/>
      <c r="G1" s="13"/>
      <c r="H1" s="13"/>
      <c r="I1" s="13"/>
      <c r="J1" s="13"/>
      <c r="K1" s="13"/>
      <c r="L1" s="2"/>
      <c r="M1" s="2"/>
    </row>
    <row r="2" spans="1:13">
      <c r="A2" s="13"/>
      <c r="B2" s="13" t="s">
        <v>11</v>
      </c>
      <c r="C2" s="13"/>
      <c r="D2" s="13"/>
      <c r="E2" s="13" t="s">
        <v>12</v>
      </c>
      <c r="F2" s="13"/>
      <c r="G2" s="13"/>
      <c r="H2" s="13" t="s">
        <v>11</v>
      </c>
      <c r="I2" s="13"/>
      <c r="J2" s="13" t="s">
        <v>12</v>
      </c>
      <c r="K2" s="13"/>
      <c r="L2" s="2"/>
      <c r="M2" s="2"/>
    </row>
    <row r="3" spans="1:13" ht="45.75" thickBot="1">
      <c r="A3" s="14"/>
      <c r="B3" s="12" t="s">
        <v>8</v>
      </c>
      <c r="C3" s="12" t="s">
        <v>9</v>
      </c>
      <c r="D3" s="12" t="s">
        <v>10</v>
      </c>
      <c r="E3" s="12" t="s">
        <v>8</v>
      </c>
      <c r="F3" s="12" t="s">
        <v>9</v>
      </c>
      <c r="G3" s="12" t="s">
        <v>10</v>
      </c>
      <c r="H3" s="10" t="s">
        <v>16</v>
      </c>
      <c r="I3" s="10" t="s">
        <v>15</v>
      </c>
      <c r="J3" s="10" t="s">
        <v>16</v>
      </c>
      <c r="K3" s="10" t="s">
        <v>15</v>
      </c>
    </row>
    <row r="4" spans="1:13" ht="15.75" thickTop="1">
      <c r="A4" s="7">
        <v>0</v>
      </c>
      <c r="B4" s="8">
        <v>90058.14</v>
      </c>
      <c r="C4" s="8">
        <v>12267.04</v>
      </c>
      <c r="D4" s="8">
        <v>89188.44</v>
      </c>
      <c r="E4" s="8">
        <v>87983.94</v>
      </c>
      <c r="F4" s="8">
        <v>12939.56</v>
      </c>
      <c r="G4" s="8">
        <v>86810.05</v>
      </c>
      <c r="H4" s="9">
        <f>(C4+D4)/B4</f>
        <v>1.1265553563509085</v>
      </c>
      <c r="I4" s="9">
        <f>B4/(64*64*1.5*8)</f>
        <v>1.8322375488281251</v>
      </c>
      <c r="J4" s="9">
        <f>(F4+G4)/E4</f>
        <v>1.1337252003036009</v>
      </c>
      <c r="K4" s="9">
        <f>E4/(64*64*1.5*8)</f>
        <v>1.790037841796875</v>
      </c>
    </row>
    <row r="5" spans="1:13">
      <c r="A5" s="4">
        <v>4</v>
      </c>
      <c r="B5" s="5">
        <v>76242.14</v>
      </c>
      <c r="C5" s="5">
        <v>12259.96</v>
      </c>
      <c r="D5" s="5">
        <v>75250.600000000006</v>
      </c>
      <c r="E5" s="5">
        <v>74581.919999999998</v>
      </c>
      <c r="F5" s="5">
        <v>12817.63</v>
      </c>
      <c r="G5" s="5">
        <v>73331.850000000006</v>
      </c>
      <c r="H5" s="6">
        <f t="shared" ref="H5:H7" si="0">(C5+D5)/B5</f>
        <v>1.1477977926642668</v>
      </c>
      <c r="I5" s="6">
        <f>B5/(64*64*1.5*8)</f>
        <v>1.5511503092447916</v>
      </c>
      <c r="J5" s="9">
        <f t="shared" ref="J5:J7" si="1">(F5+G5)/E5</f>
        <v>1.1550987156136503</v>
      </c>
      <c r="K5" s="9">
        <f t="shared" ref="K5:K7" si="2">E5/(64*64*1.5*8)</f>
        <v>1.517373046875</v>
      </c>
    </row>
    <row r="6" spans="1:13">
      <c r="A6" s="4">
        <v>8</v>
      </c>
      <c r="B6" s="5">
        <v>64186.12</v>
      </c>
      <c r="C6" s="5">
        <v>12303.56</v>
      </c>
      <c r="D6" s="5">
        <v>63062</v>
      </c>
      <c r="E6" s="5">
        <v>63061.89</v>
      </c>
      <c r="F6" s="5">
        <v>12651.6</v>
      </c>
      <c r="G6" s="5">
        <v>61739.74</v>
      </c>
      <c r="H6" s="6">
        <f t="shared" si="0"/>
        <v>1.1741722353680204</v>
      </c>
      <c r="I6" s="6">
        <f>B6/(64*64*1.5*8)</f>
        <v>1.3058699544270833</v>
      </c>
      <c r="J6" s="9">
        <f t="shared" si="1"/>
        <v>1.17965604900202</v>
      </c>
      <c r="K6" s="9">
        <f t="shared" si="2"/>
        <v>1.2829974365234376</v>
      </c>
    </row>
    <row r="7" spans="1:13">
      <c r="A7" s="4">
        <v>12</v>
      </c>
      <c r="B7" s="5">
        <v>55243.58</v>
      </c>
      <c r="C7" s="5">
        <v>12304.52</v>
      </c>
      <c r="D7" s="5">
        <v>53891.08</v>
      </c>
      <c r="E7" s="5">
        <v>54513.86</v>
      </c>
      <c r="F7" s="5">
        <v>12254.41</v>
      </c>
      <c r="G7" s="5">
        <v>53089.66</v>
      </c>
      <c r="H7" s="6">
        <f t="shared" si="0"/>
        <v>1.1982496427639193</v>
      </c>
      <c r="I7" s="6">
        <f>B7/(64*64*1.5*8)</f>
        <v>1.1239335123697918</v>
      </c>
      <c r="J7" s="9">
        <f t="shared" si="1"/>
        <v>1.1986689256640422</v>
      </c>
      <c r="K7" s="9">
        <f t="shared" si="2"/>
        <v>1.1090873209635417</v>
      </c>
    </row>
    <row r="9" spans="1:13">
      <c r="A9" s="13" t="s">
        <v>14</v>
      </c>
      <c r="B9" s="13" t="s">
        <v>18</v>
      </c>
      <c r="C9" s="13"/>
      <c r="D9" s="13"/>
      <c r="E9" s="13"/>
      <c r="F9" s="13"/>
      <c r="G9" s="13"/>
      <c r="H9" s="13"/>
      <c r="I9" s="13"/>
      <c r="J9" s="13"/>
      <c r="K9" s="13"/>
    </row>
    <row r="10" spans="1:13">
      <c r="A10" s="13"/>
      <c r="B10" s="13" t="s">
        <v>11</v>
      </c>
      <c r="C10" s="13"/>
      <c r="D10" s="13"/>
      <c r="E10" s="13" t="s">
        <v>12</v>
      </c>
      <c r="F10" s="13"/>
      <c r="G10" s="13"/>
      <c r="H10" s="13" t="s">
        <v>11</v>
      </c>
      <c r="I10" s="13"/>
      <c r="J10" s="13" t="s">
        <v>12</v>
      </c>
      <c r="K10" s="13"/>
    </row>
    <row r="11" spans="1:13" ht="45.75" thickBot="1">
      <c r="A11" s="14"/>
      <c r="B11" s="12" t="s">
        <v>8</v>
      </c>
      <c r="C11" s="12" t="s">
        <v>9</v>
      </c>
      <c r="D11" s="12" t="s">
        <v>10</v>
      </c>
      <c r="E11" s="12" t="s">
        <v>8</v>
      </c>
      <c r="F11" s="12" t="s">
        <v>9</v>
      </c>
      <c r="G11" s="12" t="s">
        <v>10</v>
      </c>
      <c r="H11" s="10" t="s">
        <v>16</v>
      </c>
      <c r="I11" s="10" t="s">
        <v>15</v>
      </c>
      <c r="J11" s="10" t="s">
        <v>16</v>
      </c>
      <c r="K11" s="10" t="s">
        <v>15</v>
      </c>
    </row>
    <row r="12" spans="1:13" ht="15.75" thickTop="1">
      <c r="A12" s="7">
        <v>0</v>
      </c>
      <c r="B12" s="11">
        <v>22519.18</v>
      </c>
      <c r="C12" s="11">
        <v>3067.05</v>
      </c>
      <c r="D12" s="11">
        <v>22301.29</v>
      </c>
      <c r="E12" s="8">
        <v>21996.06</v>
      </c>
      <c r="F12" s="8">
        <v>3236.27</v>
      </c>
      <c r="G12" s="8">
        <v>21702.77</v>
      </c>
      <c r="H12" s="9">
        <f>(C12+D12)/B12</f>
        <v>1.1265214807999226</v>
      </c>
      <c r="I12" s="9">
        <f>B12/(32*32*1.5*8)</f>
        <v>1.8326155598958334</v>
      </c>
      <c r="J12" s="9">
        <f t="shared" ref="J12" si="3">(F12+G12)/E12</f>
        <v>1.1337957797896532</v>
      </c>
      <c r="K12" s="9">
        <f>E12/(32*32*1.5*8)</f>
        <v>1.7900439453125001</v>
      </c>
    </row>
    <row r="13" spans="1:13">
      <c r="A13" s="4">
        <v>4</v>
      </c>
      <c r="B13" s="3">
        <v>19065.62</v>
      </c>
      <c r="C13" s="3">
        <v>3065.86</v>
      </c>
      <c r="D13" s="3">
        <v>18816.78</v>
      </c>
      <c r="E13" s="5">
        <v>18646.2</v>
      </c>
      <c r="F13" s="5">
        <v>3204.89</v>
      </c>
      <c r="G13" s="5">
        <v>18334.169999999998</v>
      </c>
      <c r="H13" s="6">
        <f t="shared" ref="H13:H15" si="4">(C13+D13)/B13</f>
        <v>1.1477539151624758</v>
      </c>
      <c r="I13" s="6">
        <f t="shared" ref="I13:I15" si="5">B13/(32*32*1.5*8)</f>
        <v>1.5515641276041665</v>
      </c>
      <c r="J13" s="9">
        <f t="shared" ref="J13:J15" si="6">(F13+G13)/E13</f>
        <v>1.1551447479915478</v>
      </c>
      <c r="K13" s="9">
        <f t="shared" ref="K13:K15" si="7">E13/(32*32*1.5*8)</f>
        <v>1.5174316406250001</v>
      </c>
    </row>
    <row r="14" spans="1:13">
      <c r="A14" s="4">
        <v>8</v>
      </c>
      <c r="B14" s="3">
        <v>16049.52</v>
      </c>
      <c r="C14" s="3">
        <v>3076.68</v>
      </c>
      <c r="D14" s="3">
        <v>15769.15</v>
      </c>
      <c r="E14" s="5">
        <v>15764.37</v>
      </c>
      <c r="F14" s="5">
        <v>3163.46</v>
      </c>
      <c r="G14" s="5">
        <v>15433.96</v>
      </c>
      <c r="H14" s="6">
        <f t="shared" si="4"/>
        <v>1.1742301327391722</v>
      </c>
      <c r="I14" s="6">
        <f t="shared" si="5"/>
        <v>1.30611328125</v>
      </c>
      <c r="J14" s="9">
        <f t="shared" si="6"/>
        <v>1.1797122244656779</v>
      </c>
      <c r="K14" s="9">
        <f t="shared" si="7"/>
        <v>1.28290771484375</v>
      </c>
    </row>
    <row r="15" spans="1:13">
      <c r="A15" s="4">
        <v>12</v>
      </c>
      <c r="B15" s="3">
        <v>13812.54</v>
      </c>
      <c r="C15" s="3">
        <v>3076.92</v>
      </c>
      <c r="D15" s="3">
        <v>13472.83</v>
      </c>
      <c r="E15" s="5">
        <v>13628.77</v>
      </c>
      <c r="F15" s="5">
        <v>3096.6</v>
      </c>
      <c r="G15" s="5">
        <v>13266.33</v>
      </c>
      <c r="H15" s="6">
        <f t="shared" si="4"/>
        <v>1.1981684758921964</v>
      </c>
      <c r="I15" s="6">
        <f t="shared" si="5"/>
        <v>1.1240673828125001</v>
      </c>
      <c r="J15" s="9">
        <f t="shared" si="6"/>
        <v>1.2006167834661527</v>
      </c>
      <c r="K15" s="9">
        <f t="shared" si="7"/>
        <v>1.1091121419270833</v>
      </c>
    </row>
    <row r="17" spans="1:11">
      <c r="A17" s="13" t="s">
        <v>14</v>
      </c>
      <c r="B17" s="13" t="s">
        <v>17</v>
      </c>
      <c r="C17" s="13"/>
      <c r="D17" s="13"/>
      <c r="E17" s="13"/>
      <c r="F17" s="13"/>
      <c r="G17" s="13"/>
      <c r="H17" s="13"/>
      <c r="I17" s="13"/>
      <c r="J17" s="13"/>
      <c r="K17" s="13"/>
    </row>
    <row r="18" spans="1:11">
      <c r="A18" s="13"/>
      <c r="B18" s="13" t="s">
        <v>11</v>
      </c>
      <c r="C18" s="13"/>
      <c r="D18" s="13"/>
      <c r="E18" s="13" t="s">
        <v>12</v>
      </c>
      <c r="F18" s="13"/>
      <c r="G18" s="13"/>
      <c r="H18" s="13" t="s">
        <v>11</v>
      </c>
      <c r="I18" s="13"/>
      <c r="J18" s="13" t="s">
        <v>12</v>
      </c>
      <c r="K18" s="13"/>
    </row>
    <row r="19" spans="1:11" ht="45.75" thickBot="1">
      <c r="A19" s="14"/>
      <c r="B19" s="12" t="s">
        <v>8</v>
      </c>
      <c r="C19" s="12" t="s">
        <v>9</v>
      </c>
      <c r="D19" s="12" t="s">
        <v>10</v>
      </c>
      <c r="E19" s="12" t="s">
        <v>8</v>
      </c>
      <c r="F19" s="12" t="s">
        <v>9</v>
      </c>
      <c r="G19" s="12" t="s">
        <v>10</v>
      </c>
      <c r="H19" s="10" t="s">
        <v>16</v>
      </c>
      <c r="I19" s="10" t="s">
        <v>15</v>
      </c>
      <c r="J19" s="10" t="s">
        <v>16</v>
      </c>
      <c r="K19" s="10" t="s">
        <v>15</v>
      </c>
    </row>
    <row r="20" spans="1:11" ht="15.75" thickTop="1">
      <c r="A20" s="7">
        <v>0</v>
      </c>
      <c r="B20" s="11">
        <v>5630.59</v>
      </c>
      <c r="C20" s="11">
        <v>768.06</v>
      </c>
      <c r="D20" s="8">
        <v>5575.3</v>
      </c>
      <c r="E20" s="11">
        <v>5499.01</v>
      </c>
      <c r="F20" s="11">
        <v>810.41</v>
      </c>
      <c r="G20" s="11">
        <v>5425.15</v>
      </c>
      <c r="H20" s="9">
        <f>(C20+D20)/B20</f>
        <v>1.1265888654652532</v>
      </c>
      <c r="I20" s="9">
        <f>B20/(16*16*1.5*8)</f>
        <v>1.8328743489583335</v>
      </c>
      <c r="J20" s="9">
        <f t="shared" ref="J20" si="8">(F20+G20)/E20</f>
        <v>1.1339422914306392</v>
      </c>
      <c r="K20" s="9">
        <f>E20/(16*16*1.5*8)</f>
        <v>1.7900423177083333</v>
      </c>
    </row>
    <row r="21" spans="1:11">
      <c r="A21" s="4">
        <v>4</v>
      </c>
      <c r="B21" s="3">
        <v>4766.9399999999996</v>
      </c>
      <c r="C21" s="3">
        <v>767.08</v>
      </c>
      <c r="D21" s="3">
        <v>4704.57</v>
      </c>
      <c r="E21" s="3">
        <v>4661.74</v>
      </c>
      <c r="F21" s="3">
        <v>801.99</v>
      </c>
      <c r="G21" s="3">
        <v>4583.51</v>
      </c>
      <c r="H21" s="6">
        <f t="shared" ref="H21:H23" si="9">(C21+D21)/B21</f>
        <v>1.1478327816167184</v>
      </c>
      <c r="I21" s="6">
        <f t="shared" ref="I21:I23" si="10">B21/(16*16*1.5*8)</f>
        <v>1.5517382812499998</v>
      </c>
      <c r="J21" s="9">
        <f t="shared" ref="J21" si="11">(F21+G21)/E21</f>
        <v>1.1552553338453024</v>
      </c>
      <c r="K21" s="9">
        <f>E21/(16*16*1.5*8)</f>
        <v>1.5174934895833332</v>
      </c>
    </row>
    <row r="22" spans="1:11">
      <c r="A22" s="4">
        <v>8</v>
      </c>
      <c r="B22" s="3">
        <v>4007.07</v>
      </c>
      <c r="C22" s="3">
        <v>764.78</v>
      </c>
      <c r="D22" s="3">
        <v>3935.57</v>
      </c>
      <c r="E22" s="3">
        <v>3941.05</v>
      </c>
      <c r="F22" s="3">
        <v>791.59</v>
      </c>
      <c r="G22" s="3">
        <v>3858.17</v>
      </c>
      <c r="H22" s="6">
        <f t="shared" si="9"/>
        <v>1.1730141974060848</v>
      </c>
      <c r="I22" s="6">
        <f t="shared" si="10"/>
        <v>1.3043847656250001</v>
      </c>
      <c r="J22" s="9">
        <f t="shared" ref="J22:J23" si="12">(F22+G22)/E22</f>
        <v>1.1798277108892301</v>
      </c>
      <c r="K22" s="9">
        <f t="shared" ref="K22:K23" si="13">E22/(16*16*1.5*8)</f>
        <v>1.2828938802083334</v>
      </c>
    </row>
    <row r="23" spans="1:11">
      <c r="A23" s="4">
        <v>12</v>
      </c>
      <c r="B23" s="3">
        <v>3453.97</v>
      </c>
      <c r="C23" s="3">
        <v>769.66</v>
      </c>
      <c r="D23" s="3">
        <v>3369.17</v>
      </c>
      <c r="E23" s="3">
        <v>3408.08</v>
      </c>
      <c r="F23" s="3">
        <v>767.16</v>
      </c>
      <c r="G23" s="3">
        <v>3318.64</v>
      </c>
      <c r="H23" s="6">
        <f t="shared" si="9"/>
        <v>1.198281976971427</v>
      </c>
      <c r="I23" s="6">
        <f t="shared" si="10"/>
        <v>1.1243391927083333</v>
      </c>
      <c r="J23" s="9">
        <f t="shared" si="12"/>
        <v>1.1988568343466115</v>
      </c>
      <c r="K23" s="9">
        <f t="shared" si="13"/>
        <v>1.1094010416666666</v>
      </c>
    </row>
  </sheetData>
  <mergeCells count="18">
    <mergeCell ref="A17:A19"/>
    <mergeCell ref="B17:K17"/>
    <mergeCell ref="B18:D18"/>
    <mergeCell ref="E18:G18"/>
    <mergeCell ref="H18:I18"/>
    <mergeCell ref="J18:K18"/>
    <mergeCell ref="A9:A11"/>
    <mergeCell ref="B9:K9"/>
    <mergeCell ref="B10:D10"/>
    <mergeCell ref="E10:G10"/>
    <mergeCell ref="H10:I10"/>
    <mergeCell ref="J10:K10"/>
    <mergeCell ref="A1:A3"/>
    <mergeCell ref="H2:I2"/>
    <mergeCell ref="J2:K2"/>
    <mergeCell ref="B1:K1"/>
    <mergeCell ref="B2:D2"/>
    <mergeCell ref="E2:G2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zoomScale="85" zoomScaleNormal="85" workbookViewId="0">
      <selection activeCell="H4" sqref="H4:I7"/>
    </sheetView>
  </sheetViews>
  <sheetFormatPr defaultRowHeight="15"/>
  <cols>
    <col min="1" max="16384" width="9" style="1"/>
  </cols>
  <sheetData>
    <row r="1" spans="1:13">
      <c r="A1" s="13" t="s">
        <v>14</v>
      </c>
      <c r="B1" s="13" t="s">
        <v>13</v>
      </c>
      <c r="C1" s="13"/>
      <c r="D1" s="13"/>
      <c r="E1" s="13"/>
      <c r="F1" s="13"/>
      <c r="G1" s="13"/>
      <c r="H1" s="13"/>
      <c r="I1" s="13"/>
      <c r="J1" s="13"/>
      <c r="K1" s="13"/>
      <c r="L1" s="2"/>
      <c r="M1" s="2"/>
    </row>
    <row r="2" spans="1:13">
      <c r="A2" s="13"/>
      <c r="B2" s="13" t="s">
        <v>11</v>
      </c>
      <c r="C2" s="13"/>
      <c r="D2" s="13"/>
      <c r="E2" s="13" t="s">
        <v>12</v>
      </c>
      <c r="F2" s="13"/>
      <c r="G2" s="13"/>
      <c r="H2" s="13" t="s">
        <v>11</v>
      </c>
      <c r="I2" s="13"/>
      <c r="J2" s="13" t="s">
        <v>12</v>
      </c>
      <c r="K2" s="13"/>
      <c r="L2" s="2"/>
      <c r="M2" s="2"/>
    </row>
    <row r="3" spans="1:13" ht="45.75" thickBot="1">
      <c r="A3" s="14"/>
      <c r="B3" s="12" t="s">
        <v>8</v>
      </c>
      <c r="C3" s="12" t="s">
        <v>9</v>
      </c>
      <c r="D3" s="12" t="s">
        <v>10</v>
      </c>
      <c r="E3" s="12" t="s">
        <v>8</v>
      </c>
      <c r="F3" s="12" t="s">
        <v>9</v>
      </c>
      <c r="G3" s="12" t="s">
        <v>10</v>
      </c>
      <c r="H3" s="10" t="s">
        <v>16</v>
      </c>
      <c r="I3" s="10" t="s">
        <v>15</v>
      </c>
      <c r="J3" s="10" t="s">
        <v>16</v>
      </c>
      <c r="K3" s="10" t="s">
        <v>15</v>
      </c>
    </row>
    <row r="4" spans="1:13" ht="15.75" thickTop="1">
      <c r="A4" s="7">
        <v>0</v>
      </c>
      <c r="B4" s="8">
        <v>80388.960000000006</v>
      </c>
      <c r="C4" s="8">
        <v>12442.28</v>
      </c>
      <c r="D4" s="8">
        <v>74658.12</v>
      </c>
      <c r="E4" s="8">
        <v>78558.009999999995</v>
      </c>
      <c r="F4" s="8">
        <v>12544.25</v>
      </c>
      <c r="G4" s="8">
        <v>72509.149999999994</v>
      </c>
      <c r="H4" s="9">
        <f>(C4+D4)/B4</f>
        <v>1.0834870857888943</v>
      </c>
      <c r="I4" s="9">
        <f>B4/(64*64*1.5*8)</f>
        <v>1.6355175781250002</v>
      </c>
      <c r="J4" s="9">
        <f>(F4+G4)/E4</f>
        <v>1.0826827207053742</v>
      </c>
      <c r="K4" s="9">
        <f>E4/(64*64*1.5*8)</f>
        <v>1.5982668050130207</v>
      </c>
    </row>
    <row r="5" spans="1:13">
      <c r="A5" s="4">
        <v>4</v>
      </c>
      <c r="B5" s="5">
        <v>70134.66</v>
      </c>
      <c r="C5" s="5">
        <v>12455.32</v>
      </c>
      <c r="D5" s="5">
        <v>64196.86</v>
      </c>
      <c r="E5" s="5">
        <v>69250.91</v>
      </c>
      <c r="F5" s="5">
        <v>12564.49</v>
      </c>
      <c r="G5" s="5">
        <v>63114.36</v>
      </c>
      <c r="H5" s="6">
        <f t="shared" ref="H5:H7" si="0">(C5+D5)/B5</f>
        <v>1.0929286603799033</v>
      </c>
      <c r="I5" s="6">
        <f>B5/(64*64*1.5*8)</f>
        <v>1.4268933105468751</v>
      </c>
      <c r="J5" s="9">
        <f t="shared" ref="J5:J7" si="1">(F5+G5)/E5</f>
        <v>1.092821018525244</v>
      </c>
      <c r="K5" s="9">
        <f t="shared" ref="K5:K7" si="2">E5/(64*64*1.5*8)</f>
        <v>1.4089133707682293</v>
      </c>
    </row>
    <row r="6" spans="1:13">
      <c r="A6" s="4">
        <v>8</v>
      </c>
      <c r="B6" s="5">
        <v>62550.78</v>
      </c>
      <c r="C6" s="5">
        <v>12561.24</v>
      </c>
      <c r="D6" s="5">
        <v>58233.22</v>
      </c>
      <c r="E6" s="5">
        <v>59876.38</v>
      </c>
      <c r="F6" s="5">
        <v>12599.45</v>
      </c>
      <c r="G6" s="5">
        <v>54291.03</v>
      </c>
      <c r="H6" s="6">
        <f t="shared" si="0"/>
        <v>1.1317918017968762</v>
      </c>
      <c r="I6" s="6">
        <f>B6/(64*64*1.5*8)</f>
        <v>1.2725988769531249</v>
      </c>
      <c r="J6" s="9">
        <f t="shared" si="1"/>
        <v>1.1171430203362327</v>
      </c>
      <c r="K6" s="9">
        <f t="shared" si="2"/>
        <v>1.2181880696614582</v>
      </c>
    </row>
    <row r="7" spans="1:13">
      <c r="A7" s="4">
        <v>12</v>
      </c>
      <c r="B7" s="5">
        <v>52523.5</v>
      </c>
      <c r="C7" s="5">
        <v>12455.28</v>
      </c>
      <c r="D7" s="5">
        <v>46596.7</v>
      </c>
      <c r="E7" s="5">
        <v>51764.76</v>
      </c>
      <c r="F7" s="5">
        <v>12559.06</v>
      </c>
      <c r="G7" s="5">
        <v>45711.34</v>
      </c>
      <c r="H7" s="6">
        <f t="shared" si="0"/>
        <v>1.1242963625805591</v>
      </c>
      <c r="I7" s="6">
        <f>B7/(64*64*1.5*8)</f>
        <v>1.0685933430989583</v>
      </c>
      <c r="J7" s="9">
        <f t="shared" si="1"/>
        <v>1.1256770049740401</v>
      </c>
      <c r="K7" s="9">
        <f t="shared" si="2"/>
        <v>1.0531567382812501</v>
      </c>
    </row>
    <row r="9" spans="1:13">
      <c r="A9" s="13" t="s">
        <v>14</v>
      </c>
      <c r="B9" s="13" t="s">
        <v>18</v>
      </c>
      <c r="C9" s="13"/>
      <c r="D9" s="13"/>
      <c r="E9" s="13"/>
      <c r="F9" s="13"/>
      <c r="G9" s="13"/>
      <c r="H9" s="13"/>
      <c r="I9" s="13"/>
      <c r="J9" s="13"/>
      <c r="K9" s="13"/>
    </row>
    <row r="10" spans="1:13">
      <c r="A10" s="13"/>
      <c r="B10" s="13" t="s">
        <v>11</v>
      </c>
      <c r="C10" s="13"/>
      <c r="D10" s="13"/>
      <c r="E10" s="13" t="s">
        <v>12</v>
      </c>
      <c r="F10" s="13"/>
      <c r="G10" s="13"/>
      <c r="H10" s="13" t="s">
        <v>11</v>
      </c>
      <c r="I10" s="13"/>
      <c r="J10" s="13" t="s">
        <v>12</v>
      </c>
      <c r="K10" s="13"/>
    </row>
    <row r="11" spans="1:13" ht="45.75" thickBot="1">
      <c r="A11" s="14"/>
      <c r="B11" s="12" t="s">
        <v>8</v>
      </c>
      <c r="C11" s="12" t="s">
        <v>9</v>
      </c>
      <c r="D11" s="12" t="s">
        <v>10</v>
      </c>
      <c r="E11" s="12" t="s">
        <v>8</v>
      </c>
      <c r="F11" s="12" t="s">
        <v>9</v>
      </c>
      <c r="G11" s="12" t="s">
        <v>10</v>
      </c>
      <c r="H11" s="10" t="s">
        <v>16</v>
      </c>
      <c r="I11" s="10" t="s">
        <v>15</v>
      </c>
      <c r="J11" s="10" t="s">
        <v>16</v>
      </c>
      <c r="K11" s="10" t="s">
        <v>15</v>
      </c>
    </row>
    <row r="12" spans="1:13" ht="15.75" thickTop="1">
      <c r="A12" s="7">
        <v>0</v>
      </c>
      <c r="B12" s="11">
        <v>20100.28</v>
      </c>
      <c r="C12" s="11">
        <v>3111.32</v>
      </c>
      <c r="D12" s="11">
        <v>18667.03</v>
      </c>
      <c r="E12" s="11">
        <v>19644.84</v>
      </c>
      <c r="F12" s="11">
        <v>3136.76</v>
      </c>
      <c r="G12" s="11">
        <v>18134.150000000001</v>
      </c>
      <c r="H12" s="9">
        <f>(C12+D12)/B12</f>
        <v>1.0834849066779169</v>
      </c>
      <c r="I12" s="9">
        <f>B12/(32*32*1.5*8)</f>
        <v>1.6357649739583333</v>
      </c>
      <c r="J12" s="9">
        <f t="shared" ref="J12:J15" si="3">(F12+G12)/E12</f>
        <v>1.0827733898570822</v>
      </c>
      <c r="K12" s="9">
        <f>E12/(32*32*1.5*8)</f>
        <v>1.5987011718749999</v>
      </c>
    </row>
    <row r="13" spans="1:13">
      <c r="A13" s="4">
        <v>4</v>
      </c>
      <c r="B13" s="3">
        <v>17539.96</v>
      </c>
      <c r="C13" s="3">
        <v>3113.86</v>
      </c>
      <c r="D13" s="5">
        <v>16056.9</v>
      </c>
      <c r="E13" s="3">
        <v>17315.990000000002</v>
      </c>
      <c r="F13" s="3">
        <v>3141.78</v>
      </c>
      <c r="G13" s="3">
        <v>15783.34</v>
      </c>
      <c r="H13" s="6">
        <f t="shared" ref="H13:H15" si="4">(C13+D13)/B13</f>
        <v>1.0929762667645764</v>
      </c>
      <c r="I13" s="6">
        <f t="shared" ref="I13:I15" si="5">B13/(32*32*1.5*8)</f>
        <v>1.4274055989583332</v>
      </c>
      <c r="J13" s="9">
        <f t="shared" si="3"/>
        <v>1.0929274040929797</v>
      </c>
      <c r="K13" s="9">
        <f t="shared" ref="K13:K15" si="6">E13/(32*32*1.5*8)</f>
        <v>1.4091788736979167</v>
      </c>
    </row>
    <row r="14" spans="1:13">
      <c r="A14" s="4">
        <v>8</v>
      </c>
      <c r="B14" s="3">
        <v>15623.22</v>
      </c>
      <c r="C14" s="3">
        <v>3140.52</v>
      </c>
      <c r="D14" s="3">
        <v>14527.57</v>
      </c>
      <c r="E14" s="3">
        <v>14968.53</v>
      </c>
      <c r="F14" s="3">
        <v>3150.17</v>
      </c>
      <c r="G14" s="3">
        <v>13570.93</v>
      </c>
      <c r="H14" s="6">
        <f t="shared" si="4"/>
        <v>1.1308865906004013</v>
      </c>
      <c r="I14" s="6">
        <f t="shared" si="5"/>
        <v>1.2714208984374999</v>
      </c>
      <c r="J14" s="9">
        <f t="shared" si="3"/>
        <v>1.1170836414798244</v>
      </c>
      <c r="K14" s="9">
        <f t="shared" si="6"/>
        <v>1.2181420898437501</v>
      </c>
    </row>
    <row r="15" spans="1:13">
      <c r="A15" s="4">
        <v>12</v>
      </c>
      <c r="B15" s="3">
        <v>13133.67</v>
      </c>
      <c r="C15" s="3">
        <v>3113.84</v>
      </c>
      <c r="D15" s="3">
        <v>11655.25</v>
      </c>
      <c r="E15" s="3">
        <v>12943.04</v>
      </c>
      <c r="F15" s="3">
        <v>3140.32</v>
      </c>
      <c r="G15" s="3">
        <v>11431.16</v>
      </c>
      <c r="H15" s="6">
        <f t="shared" si="4"/>
        <v>1.1245211734420006</v>
      </c>
      <c r="I15" s="6">
        <f t="shared" si="5"/>
        <v>1.0688208007812501</v>
      </c>
      <c r="J15" s="9">
        <f t="shared" si="3"/>
        <v>1.1258158825129181</v>
      </c>
      <c r="K15" s="9">
        <f t="shared" si="6"/>
        <v>1.0533072916666668</v>
      </c>
    </row>
    <row r="17" spans="1:11">
      <c r="A17" s="13" t="s">
        <v>14</v>
      </c>
      <c r="B17" s="13" t="s">
        <v>17</v>
      </c>
      <c r="C17" s="13"/>
      <c r="D17" s="13"/>
      <c r="E17" s="13"/>
      <c r="F17" s="13"/>
      <c r="G17" s="13"/>
      <c r="H17" s="13"/>
      <c r="I17" s="13"/>
      <c r="J17" s="13"/>
      <c r="K17" s="13"/>
    </row>
    <row r="18" spans="1:11">
      <c r="A18" s="13"/>
      <c r="B18" s="13" t="s">
        <v>11</v>
      </c>
      <c r="C18" s="13"/>
      <c r="D18" s="13"/>
      <c r="E18" s="13" t="s">
        <v>12</v>
      </c>
      <c r="F18" s="13"/>
      <c r="G18" s="13"/>
      <c r="H18" s="13" t="s">
        <v>11</v>
      </c>
      <c r="I18" s="13"/>
      <c r="J18" s="13" t="s">
        <v>12</v>
      </c>
      <c r="K18" s="13"/>
    </row>
    <row r="19" spans="1:11" ht="45.75" thickBot="1">
      <c r="A19" s="14"/>
      <c r="B19" s="12" t="s">
        <v>8</v>
      </c>
      <c r="C19" s="12" t="s">
        <v>9</v>
      </c>
      <c r="D19" s="12" t="s">
        <v>10</v>
      </c>
      <c r="E19" s="12" t="s">
        <v>8</v>
      </c>
      <c r="F19" s="12" t="s">
        <v>9</v>
      </c>
      <c r="G19" s="12" t="s">
        <v>10</v>
      </c>
      <c r="H19" s="10" t="s">
        <v>16</v>
      </c>
      <c r="I19" s="10" t="s">
        <v>15</v>
      </c>
      <c r="J19" s="10" t="s">
        <v>16</v>
      </c>
      <c r="K19" s="10" t="s">
        <v>15</v>
      </c>
    </row>
    <row r="20" spans="1:11" ht="15.75" thickTop="1">
      <c r="A20" s="7">
        <v>0</v>
      </c>
      <c r="B20" s="8">
        <v>5025.0600000000004</v>
      </c>
      <c r="C20" s="8">
        <v>778.19</v>
      </c>
      <c r="D20" s="8">
        <v>4666.22</v>
      </c>
      <c r="E20" s="8">
        <v>4913.7299999999996</v>
      </c>
      <c r="F20" s="8">
        <v>784.76</v>
      </c>
      <c r="G20" s="8">
        <v>4536.88</v>
      </c>
      <c r="H20" s="9">
        <f>(C20+D20)/B20</f>
        <v>1.0834517398797228</v>
      </c>
      <c r="I20" s="9">
        <f>B20/(16*16*1.5*8)</f>
        <v>1.6357617187500002</v>
      </c>
      <c r="J20" s="9">
        <f t="shared" ref="J20:J23" si="7">(F20+G20)/E20</f>
        <v>1.0830143292366492</v>
      </c>
      <c r="K20" s="9">
        <f>E20/(16*16*1.5*8)</f>
        <v>1.5995214843749999</v>
      </c>
    </row>
    <row r="21" spans="1:11">
      <c r="A21" s="4">
        <v>4</v>
      </c>
      <c r="B21" s="5">
        <v>4384.26</v>
      </c>
      <c r="C21" s="5">
        <v>778.99</v>
      </c>
      <c r="D21" s="5">
        <v>4013.6</v>
      </c>
      <c r="E21" s="5">
        <v>4330.1099999999997</v>
      </c>
      <c r="F21" s="5">
        <v>785.98</v>
      </c>
      <c r="G21" s="5">
        <v>3947.88</v>
      </c>
      <c r="H21" s="6">
        <f t="shared" ref="H21:H23" si="8">(C21+D21)/B21</f>
        <v>1.0931354436096399</v>
      </c>
      <c r="I21" s="6">
        <f t="shared" ref="I21:I23" si="9">B21/(16*16*1.5*8)</f>
        <v>1.4271679687500001</v>
      </c>
      <c r="J21" s="9">
        <f t="shared" si="7"/>
        <v>1.0932424349496896</v>
      </c>
      <c r="K21" s="9">
        <f>E21/(16*16*1.5*8)</f>
        <v>1.4095410156249999</v>
      </c>
    </row>
    <row r="22" spans="1:11">
      <c r="A22" s="4">
        <v>8</v>
      </c>
      <c r="B22" s="5">
        <v>3906.33</v>
      </c>
      <c r="C22" s="5">
        <v>785.61</v>
      </c>
      <c r="D22" s="5">
        <v>3632.1</v>
      </c>
      <c r="E22" s="5">
        <v>3742.84</v>
      </c>
      <c r="F22" s="5">
        <v>788.1</v>
      </c>
      <c r="G22" s="5">
        <v>3394</v>
      </c>
      <c r="H22" s="6">
        <f t="shared" si="8"/>
        <v>1.1309105989509336</v>
      </c>
      <c r="I22" s="6">
        <f t="shared" si="9"/>
        <v>1.2715917968749999</v>
      </c>
      <c r="J22" s="9">
        <f t="shared" si="7"/>
        <v>1.1173600795118146</v>
      </c>
      <c r="K22" s="9">
        <f t="shared" ref="K22:K23" si="10">E22/(16*16*1.5*8)</f>
        <v>1.2183723958333335</v>
      </c>
    </row>
    <row r="23" spans="1:11">
      <c r="A23" s="4">
        <v>12</v>
      </c>
      <c r="B23" s="5">
        <v>3283.13</v>
      </c>
      <c r="C23" s="5">
        <v>779</v>
      </c>
      <c r="D23" s="5">
        <v>2913.47</v>
      </c>
      <c r="E23" s="5">
        <v>3236.49</v>
      </c>
      <c r="F23" s="5">
        <v>785.69</v>
      </c>
      <c r="G23" s="5">
        <v>2859.54</v>
      </c>
      <c r="H23" s="6">
        <f t="shared" si="8"/>
        <v>1.1246798025055358</v>
      </c>
      <c r="I23" s="6">
        <f t="shared" si="9"/>
        <v>1.0687272135416668</v>
      </c>
      <c r="J23" s="9">
        <f t="shared" si="7"/>
        <v>1.1262911363854053</v>
      </c>
      <c r="K23" s="9">
        <f t="shared" si="10"/>
        <v>1.0535449218749999</v>
      </c>
    </row>
  </sheetData>
  <mergeCells count="18">
    <mergeCell ref="A17:A19"/>
    <mergeCell ref="B17:K17"/>
    <mergeCell ref="B18:D18"/>
    <mergeCell ref="E18:G18"/>
    <mergeCell ref="H18:I18"/>
    <mergeCell ref="J18:K18"/>
    <mergeCell ref="A9:A11"/>
    <mergeCell ref="B9:K9"/>
    <mergeCell ref="B10:D10"/>
    <mergeCell ref="E10:G10"/>
    <mergeCell ref="H10:I10"/>
    <mergeCell ref="J10:K10"/>
    <mergeCell ref="A1:A3"/>
    <mergeCell ref="B1:K1"/>
    <mergeCell ref="B2:D2"/>
    <mergeCell ref="E2:G2"/>
    <mergeCell ref="H2:I2"/>
    <mergeCell ref="J2:K2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3"/>
  <sheetViews>
    <sheetView zoomScale="85" zoomScaleNormal="85" workbookViewId="0">
      <selection activeCell="E25" sqref="E25"/>
    </sheetView>
  </sheetViews>
  <sheetFormatPr defaultRowHeight="15"/>
  <cols>
    <col min="1" max="1" width="9" style="1"/>
    <col min="2" max="2" width="10.75" style="1" bestFit="1" customWidth="1"/>
    <col min="3" max="3" width="9.75" style="1" bestFit="1" customWidth="1"/>
    <col min="4" max="5" width="10.75" style="1" bestFit="1" customWidth="1"/>
    <col min="6" max="6" width="9.75" style="1" bestFit="1" customWidth="1"/>
    <col min="7" max="7" width="10.75" style="1" bestFit="1" customWidth="1"/>
    <col min="8" max="16384" width="9" style="1"/>
  </cols>
  <sheetData>
    <row r="1" spans="1:13">
      <c r="A1" s="13" t="s">
        <v>14</v>
      </c>
      <c r="B1" s="13" t="s">
        <v>13</v>
      </c>
      <c r="C1" s="13"/>
      <c r="D1" s="13"/>
      <c r="E1" s="13"/>
      <c r="F1" s="13"/>
      <c r="G1" s="13"/>
      <c r="H1" s="13"/>
      <c r="I1" s="13"/>
      <c r="J1" s="13"/>
      <c r="K1" s="13"/>
      <c r="L1" s="2"/>
      <c r="M1" s="2"/>
    </row>
    <row r="2" spans="1:13">
      <c r="A2" s="13"/>
      <c r="B2" s="13" t="s">
        <v>11</v>
      </c>
      <c r="C2" s="13"/>
      <c r="D2" s="13"/>
      <c r="E2" s="13" t="s">
        <v>12</v>
      </c>
      <c r="F2" s="13"/>
      <c r="G2" s="13"/>
      <c r="H2" s="13" t="s">
        <v>11</v>
      </c>
      <c r="I2" s="13"/>
      <c r="J2" s="13" t="s">
        <v>12</v>
      </c>
      <c r="K2" s="13"/>
      <c r="L2" s="2"/>
      <c r="M2" s="2"/>
    </row>
    <row r="3" spans="1:13" ht="45.75" thickBot="1">
      <c r="A3" s="14"/>
      <c r="B3" s="12" t="s">
        <v>8</v>
      </c>
      <c r="C3" s="12" t="s">
        <v>9</v>
      </c>
      <c r="D3" s="12" t="s">
        <v>10</v>
      </c>
      <c r="E3" s="12" t="s">
        <v>8</v>
      </c>
      <c r="F3" s="12" t="s">
        <v>9</v>
      </c>
      <c r="G3" s="12" t="s">
        <v>10</v>
      </c>
      <c r="H3" s="10" t="s">
        <v>16</v>
      </c>
      <c r="I3" s="10" t="s">
        <v>15</v>
      </c>
      <c r="J3" s="10" t="s">
        <v>16</v>
      </c>
      <c r="K3" s="10" t="s">
        <v>15</v>
      </c>
    </row>
    <row r="4" spans="1:13" ht="15.75" thickTop="1">
      <c r="A4" s="7">
        <v>-12</v>
      </c>
      <c r="B4" s="8">
        <v>129710.8</v>
      </c>
      <c r="C4" s="8">
        <v>11259.58</v>
      </c>
      <c r="D4" s="8">
        <v>129291.62</v>
      </c>
      <c r="E4" s="8">
        <v>128978.43</v>
      </c>
      <c r="F4" s="8">
        <v>11559.59</v>
      </c>
      <c r="G4" s="8">
        <v>128414.13</v>
      </c>
      <c r="H4" s="9">
        <f>(C4+D4)/B4</f>
        <v>1.0835736114494705</v>
      </c>
      <c r="I4" s="9">
        <f>B4/(64*64*1.5*10)</f>
        <v>2.1111783854166668</v>
      </c>
      <c r="J4" s="9">
        <f>(F4+G4)/E4</f>
        <v>1.0852490606375036</v>
      </c>
      <c r="K4" s="9">
        <f>E4/(64*64*1.5*10)</f>
        <v>2.09925830078125</v>
      </c>
    </row>
    <row r="5" spans="1:13">
      <c r="A5" s="4">
        <v>-8</v>
      </c>
      <c r="B5" s="5">
        <v>116768.42</v>
      </c>
      <c r="C5" s="5">
        <v>11292.52</v>
      </c>
      <c r="D5" s="5">
        <v>116293.34</v>
      </c>
      <c r="E5" s="5">
        <v>115329.43</v>
      </c>
      <c r="F5" s="5">
        <v>12052.28</v>
      </c>
      <c r="G5" s="5">
        <v>114509.89</v>
      </c>
      <c r="H5" s="9">
        <f t="shared" ref="H5:H7" si="0">(C5+D5)/B5</f>
        <v>1.0926401162232049</v>
      </c>
      <c r="I5" s="9">
        <f t="shared" ref="I5:I7" si="1">B5/(64*64*1.5*10)</f>
        <v>1.9005276692708333</v>
      </c>
      <c r="J5" s="9">
        <f t="shared" ref="J5:J7" si="2">(F5+G5)/E5</f>
        <v>1.0973969957191325</v>
      </c>
      <c r="K5" s="9">
        <f t="shared" ref="K5:K7" si="3">E5/(64*64*1.5*10)</f>
        <v>1.8771066080729166</v>
      </c>
    </row>
    <row r="6" spans="1:13">
      <c r="A6" s="4">
        <v>-4</v>
      </c>
      <c r="B6" s="5">
        <v>102874.3</v>
      </c>
      <c r="C6" s="5">
        <v>11498.94</v>
      </c>
      <c r="D6" s="5">
        <v>102250.76</v>
      </c>
      <c r="E6" s="5">
        <v>100879.01</v>
      </c>
      <c r="F6" s="5">
        <v>12788.42</v>
      </c>
      <c r="G6" s="5">
        <v>99807.75</v>
      </c>
      <c r="H6" s="9">
        <f t="shared" si="0"/>
        <v>1.1057154216359186</v>
      </c>
      <c r="I6" s="9">
        <f t="shared" si="1"/>
        <v>1.6743863932291667</v>
      </c>
      <c r="J6" s="9">
        <f t="shared" si="2"/>
        <v>1.1161506243964925</v>
      </c>
      <c r="K6" s="9">
        <f t="shared" si="3"/>
        <v>1.6419109700520833</v>
      </c>
    </row>
    <row r="7" spans="1:13">
      <c r="A7" s="4">
        <v>0</v>
      </c>
      <c r="B7" s="5">
        <v>88460.12</v>
      </c>
      <c r="C7" s="5">
        <v>11800.78</v>
      </c>
      <c r="D7" s="5">
        <v>87629.1</v>
      </c>
      <c r="E7" s="5">
        <v>87196.59</v>
      </c>
      <c r="F7" s="5">
        <v>12905.23</v>
      </c>
      <c r="G7" s="5">
        <v>86032.43</v>
      </c>
      <c r="H7" s="9">
        <f t="shared" si="0"/>
        <v>1.1240079710495532</v>
      </c>
      <c r="I7" s="9">
        <f t="shared" si="1"/>
        <v>1.4397805989583332</v>
      </c>
      <c r="J7" s="9">
        <f t="shared" si="2"/>
        <v>1.1346505637433757</v>
      </c>
      <c r="K7" s="9">
        <f t="shared" si="3"/>
        <v>1.4192153320312499</v>
      </c>
    </row>
    <row r="9" spans="1:13">
      <c r="A9" s="13" t="s">
        <v>14</v>
      </c>
      <c r="B9" s="13" t="s">
        <v>18</v>
      </c>
      <c r="C9" s="13"/>
      <c r="D9" s="13"/>
      <c r="E9" s="13"/>
      <c r="F9" s="13"/>
      <c r="G9" s="13"/>
      <c r="H9" s="13"/>
      <c r="I9" s="13"/>
      <c r="J9" s="13"/>
      <c r="K9" s="13"/>
    </row>
    <row r="10" spans="1:13">
      <c r="A10" s="13"/>
      <c r="B10" s="13" t="s">
        <v>11</v>
      </c>
      <c r="C10" s="13"/>
      <c r="D10" s="13"/>
      <c r="E10" s="13" t="s">
        <v>12</v>
      </c>
      <c r="F10" s="13"/>
      <c r="G10" s="13"/>
      <c r="H10" s="13" t="s">
        <v>11</v>
      </c>
      <c r="I10" s="13"/>
      <c r="J10" s="13" t="s">
        <v>12</v>
      </c>
      <c r="K10" s="13"/>
    </row>
    <row r="11" spans="1:13" ht="45.75" thickBot="1">
      <c r="A11" s="14"/>
      <c r="B11" s="12" t="s">
        <v>8</v>
      </c>
      <c r="C11" s="12" t="s">
        <v>9</v>
      </c>
      <c r="D11" s="12" t="s">
        <v>10</v>
      </c>
      <c r="E11" s="12" t="s">
        <v>8</v>
      </c>
      <c r="F11" s="12" t="s">
        <v>9</v>
      </c>
      <c r="G11" s="12" t="s">
        <v>10</v>
      </c>
      <c r="H11" s="10" t="s">
        <v>16</v>
      </c>
      <c r="I11" s="10" t="s">
        <v>15</v>
      </c>
      <c r="J11" s="10" t="s">
        <v>16</v>
      </c>
      <c r="K11" s="10" t="s">
        <v>15</v>
      </c>
    </row>
    <row r="12" spans="1:13" ht="15.75" thickTop="1">
      <c r="A12" s="7">
        <v>-12</v>
      </c>
      <c r="B12" s="8">
        <v>32429.03</v>
      </c>
      <c r="C12" s="8">
        <v>2815.09</v>
      </c>
      <c r="D12" s="8">
        <v>32324.92</v>
      </c>
      <c r="E12" s="8">
        <v>32247.19</v>
      </c>
      <c r="F12" s="8">
        <v>2888.86</v>
      </c>
      <c r="G12" s="8">
        <v>32106.7</v>
      </c>
      <c r="H12" s="9">
        <f>(C12+D12)/B12</f>
        <v>1.083597320055518</v>
      </c>
      <c r="I12" s="9">
        <f>B12/(32*32*1.5*10)</f>
        <v>2.1112649739583333</v>
      </c>
      <c r="J12" s="9">
        <f t="shared" ref="J12:J15" si="4">(F12+G12)/E12</f>
        <v>1.0852282012789332</v>
      </c>
      <c r="K12" s="9">
        <f>E12/(32*32*1.5*10)</f>
        <v>2.0994264322916667</v>
      </c>
    </row>
    <row r="13" spans="1:13">
      <c r="A13" s="4">
        <v>-8</v>
      </c>
      <c r="B13" s="5">
        <v>29188.28</v>
      </c>
      <c r="C13" s="5">
        <v>2826.09</v>
      </c>
      <c r="D13" s="5">
        <v>29069.49</v>
      </c>
      <c r="E13" s="5">
        <v>28836.51</v>
      </c>
      <c r="F13" s="5">
        <v>3021.33</v>
      </c>
      <c r="G13" s="5">
        <v>28631.35</v>
      </c>
      <c r="H13" s="9">
        <f t="shared" ref="H13:H15" si="5">(C13+D13)/B13</f>
        <v>1.0927529816762072</v>
      </c>
      <c r="I13" s="9">
        <f t="shared" ref="I13:I15" si="6">B13/(32*32*1.5*10)</f>
        <v>1.9002786458333332</v>
      </c>
      <c r="J13" s="9">
        <f t="shared" si="4"/>
        <v>1.0976598763165168</v>
      </c>
      <c r="K13" s="9">
        <f t="shared" ref="K13:K15" si="7">E13/(32*32*1.5*10)</f>
        <v>1.877376953125</v>
      </c>
    </row>
    <row r="14" spans="1:13">
      <c r="A14" s="4">
        <v>-4</v>
      </c>
      <c r="B14" s="5">
        <v>25717.61</v>
      </c>
      <c r="C14" s="5">
        <v>2874.8</v>
      </c>
      <c r="D14" s="5">
        <v>25561.63</v>
      </c>
      <c r="E14" s="5">
        <v>25206.77</v>
      </c>
      <c r="F14" s="5">
        <v>3180.78</v>
      </c>
      <c r="G14" s="5">
        <v>24937.87</v>
      </c>
      <c r="H14" s="9">
        <f t="shared" si="5"/>
        <v>1.1057182218720947</v>
      </c>
      <c r="I14" s="9">
        <f t="shared" si="6"/>
        <v>1.6743235677083335</v>
      </c>
      <c r="J14" s="9">
        <f t="shared" si="4"/>
        <v>1.1155197591758086</v>
      </c>
      <c r="K14" s="9">
        <f t="shared" si="7"/>
        <v>1.6410657552083334</v>
      </c>
    </row>
    <row r="15" spans="1:13">
      <c r="A15" s="4">
        <v>0</v>
      </c>
      <c r="B15" s="5">
        <v>22115.360000000001</v>
      </c>
      <c r="C15" s="5">
        <v>2951.84</v>
      </c>
      <c r="D15" s="5">
        <v>21906.15</v>
      </c>
      <c r="E15" s="5">
        <v>21797.62</v>
      </c>
      <c r="F15" s="5">
        <v>3224.38</v>
      </c>
      <c r="G15" s="5">
        <v>21506.23</v>
      </c>
      <c r="H15" s="9">
        <f t="shared" si="5"/>
        <v>1.1240147119468098</v>
      </c>
      <c r="I15" s="9">
        <f t="shared" si="6"/>
        <v>1.4398020833333334</v>
      </c>
      <c r="J15" s="9">
        <f t="shared" si="4"/>
        <v>1.1345555156939153</v>
      </c>
      <c r="K15" s="9">
        <f t="shared" si="7"/>
        <v>1.4191158854166666</v>
      </c>
    </row>
    <row r="17" spans="1:11">
      <c r="A17" s="13" t="s">
        <v>14</v>
      </c>
      <c r="B17" s="13" t="s">
        <v>17</v>
      </c>
      <c r="C17" s="13"/>
      <c r="D17" s="13"/>
      <c r="E17" s="13"/>
      <c r="F17" s="13"/>
      <c r="G17" s="13"/>
      <c r="H17" s="13"/>
      <c r="I17" s="13"/>
      <c r="J17" s="13"/>
      <c r="K17" s="13"/>
    </row>
    <row r="18" spans="1:11">
      <c r="A18" s="13"/>
      <c r="B18" s="13" t="s">
        <v>11</v>
      </c>
      <c r="C18" s="13"/>
      <c r="D18" s="13"/>
      <c r="E18" s="13" t="s">
        <v>12</v>
      </c>
      <c r="F18" s="13"/>
      <c r="G18" s="13"/>
      <c r="H18" s="13" t="s">
        <v>11</v>
      </c>
      <c r="I18" s="13"/>
      <c r="J18" s="13" t="s">
        <v>12</v>
      </c>
      <c r="K18" s="13"/>
    </row>
    <row r="19" spans="1:11" ht="45.75" thickBot="1">
      <c r="A19" s="14"/>
      <c r="B19" s="12" t="s">
        <v>8</v>
      </c>
      <c r="C19" s="12" t="s">
        <v>9</v>
      </c>
      <c r="D19" s="12" t="s">
        <v>10</v>
      </c>
      <c r="E19" s="12" t="s">
        <v>8</v>
      </c>
      <c r="F19" s="12" t="s">
        <v>9</v>
      </c>
      <c r="G19" s="12" t="s">
        <v>10</v>
      </c>
      <c r="H19" s="10" t="s">
        <v>16</v>
      </c>
      <c r="I19" s="10" t="s">
        <v>15</v>
      </c>
      <c r="J19" s="10" t="s">
        <v>16</v>
      </c>
      <c r="K19" s="10" t="s">
        <v>15</v>
      </c>
    </row>
    <row r="20" spans="1:11" ht="15.75" thickTop="1">
      <c r="A20" s="7">
        <v>-12</v>
      </c>
      <c r="B20" s="8">
        <v>8132.44</v>
      </c>
      <c r="C20" s="8">
        <v>706.06</v>
      </c>
      <c r="D20" s="8">
        <v>8106.12</v>
      </c>
      <c r="E20" s="8">
        <v>8085.63</v>
      </c>
      <c r="F20" s="8">
        <v>722.15</v>
      </c>
      <c r="G20" s="8">
        <v>8048.57</v>
      </c>
      <c r="H20" s="9">
        <f>(C20+D20)/B20</f>
        <v>1.0835837706764515</v>
      </c>
      <c r="I20" s="9">
        <f>B20/(16*16*1.5*10)</f>
        <v>2.1178229166666664</v>
      </c>
      <c r="J20" s="9">
        <f t="shared" ref="J20:J23" si="8">(F20+G20)/E20</f>
        <v>1.0847293284505968</v>
      </c>
      <c r="K20" s="9">
        <f>E20/(16*16*1.5*10)</f>
        <v>2.1056328125000001</v>
      </c>
    </row>
    <row r="21" spans="1:11">
      <c r="A21" s="4">
        <v>-8</v>
      </c>
      <c r="B21" s="5">
        <v>7328.16</v>
      </c>
      <c r="C21" s="5">
        <v>710.97</v>
      </c>
      <c r="D21" s="5">
        <v>7297.09</v>
      </c>
      <c r="E21" s="5">
        <v>7224.55</v>
      </c>
      <c r="F21" s="5">
        <v>757.25</v>
      </c>
      <c r="G21" s="5">
        <v>7172.09</v>
      </c>
      <c r="H21" s="9">
        <f t="shared" ref="H21:H23" si="9">(C21+D21)/B21</f>
        <v>1.0927790877928429</v>
      </c>
      <c r="I21" s="9">
        <f t="shared" ref="I21:I23" si="10">B21/(16*16*1.5*10)</f>
        <v>1.9083749999999999</v>
      </c>
      <c r="J21" s="9">
        <f t="shared" si="8"/>
        <v>1.0975548650088933</v>
      </c>
      <c r="K21" s="9">
        <f t="shared" ref="K21:K23" si="11">E21/(16*16*1.5*10)</f>
        <v>1.8813932291666666</v>
      </c>
    </row>
    <row r="22" spans="1:11">
      <c r="A22" s="4">
        <v>-4</v>
      </c>
      <c r="B22" s="5">
        <v>6436.18</v>
      </c>
      <c r="C22" s="5">
        <v>720.71</v>
      </c>
      <c r="D22" s="5">
        <v>6396.32</v>
      </c>
      <c r="E22" s="5">
        <v>6301.24</v>
      </c>
      <c r="F22" s="5">
        <v>796.7</v>
      </c>
      <c r="G22" s="5">
        <v>6233.3</v>
      </c>
      <c r="H22" s="9">
        <f t="shared" si="9"/>
        <v>1.1057847978148527</v>
      </c>
      <c r="I22" s="9">
        <f t="shared" si="10"/>
        <v>1.6760885416666667</v>
      </c>
      <c r="J22" s="9">
        <f t="shared" si="8"/>
        <v>1.115653426944538</v>
      </c>
      <c r="K22" s="9">
        <f t="shared" si="11"/>
        <v>1.6409479166666665</v>
      </c>
    </row>
    <row r="23" spans="1:11">
      <c r="A23" s="4">
        <v>0</v>
      </c>
      <c r="B23" s="5">
        <v>5530.75</v>
      </c>
      <c r="C23" s="5">
        <v>739.06</v>
      </c>
      <c r="D23" s="5">
        <v>5478.26</v>
      </c>
      <c r="E23" s="5">
        <v>5449.33</v>
      </c>
      <c r="F23" s="5">
        <v>807.27</v>
      </c>
      <c r="G23" s="5">
        <v>5376.24</v>
      </c>
      <c r="H23" s="9">
        <f t="shared" si="9"/>
        <v>1.1241368711295936</v>
      </c>
      <c r="I23" s="9">
        <f t="shared" si="10"/>
        <v>1.4402994791666666</v>
      </c>
      <c r="J23" s="9">
        <f t="shared" si="8"/>
        <v>1.1347284895574319</v>
      </c>
      <c r="K23" s="9">
        <f t="shared" si="11"/>
        <v>1.4190963541666666</v>
      </c>
    </row>
  </sheetData>
  <mergeCells count="18">
    <mergeCell ref="A17:A19"/>
    <mergeCell ref="B17:K17"/>
    <mergeCell ref="B18:D18"/>
    <mergeCell ref="E18:G18"/>
    <mergeCell ref="H18:I18"/>
    <mergeCell ref="J18:K18"/>
    <mergeCell ref="A9:A11"/>
    <mergeCell ref="B9:K9"/>
    <mergeCell ref="B10:D10"/>
    <mergeCell ref="E10:G10"/>
    <mergeCell ref="H10:I10"/>
    <mergeCell ref="J10:K10"/>
    <mergeCell ref="A1:A3"/>
    <mergeCell ref="B1:K1"/>
    <mergeCell ref="B2:D2"/>
    <mergeCell ref="E2:G2"/>
    <mergeCell ref="H2:I2"/>
    <mergeCell ref="J2:K2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3"/>
  <sheetViews>
    <sheetView zoomScale="85" zoomScaleNormal="85" workbookViewId="0">
      <selection activeCell="I13" sqref="I13"/>
    </sheetView>
  </sheetViews>
  <sheetFormatPr defaultRowHeight="15"/>
  <cols>
    <col min="1" max="1" width="9" style="1"/>
    <col min="2" max="2" width="9.75" style="1" bestFit="1" customWidth="1"/>
    <col min="3" max="3" width="9.125" style="1" bestFit="1" customWidth="1"/>
    <col min="4" max="5" width="9.75" style="1" bestFit="1" customWidth="1"/>
    <col min="6" max="6" width="9.125" style="1" bestFit="1" customWidth="1"/>
    <col min="7" max="7" width="9.75" style="1" bestFit="1" customWidth="1"/>
    <col min="8" max="16384" width="9" style="1"/>
  </cols>
  <sheetData>
    <row r="1" spans="1:13">
      <c r="A1" s="13" t="s">
        <v>14</v>
      </c>
      <c r="B1" s="13" t="s">
        <v>13</v>
      </c>
      <c r="C1" s="13"/>
      <c r="D1" s="13"/>
      <c r="E1" s="13"/>
      <c r="F1" s="13"/>
      <c r="G1" s="13"/>
      <c r="H1" s="13"/>
      <c r="I1" s="13"/>
      <c r="J1" s="13"/>
      <c r="K1" s="13"/>
      <c r="L1" s="2"/>
      <c r="M1" s="2"/>
    </row>
    <row r="2" spans="1:13">
      <c r="A2" s="13"/>
      <c r="B2" s="13" t="s">
        <v>11</v>
      </c>
      <c r="C2" s="13"/>
      <c r="D2" s="13"/>
      <c r="E2" s="13" t="s">
        <v>12</v>
      </c>
      <c r="F2" s="13"/>
      <c r="G2" s="13"/>
      <c r="H2" s="13" t="s">
        <v>11</v>
      </c>
      <c r="I2" s="13"/>
      <c r="J2" s="13" t="s">
        <v>12</v>
      </c>
      <c r="K2" s="13"/>
      <c r="L2" s="2"/>
      <c r="M2" s="2"/>
    </row>
    <row r="3" spans="1:13" ht="45.75" thickBot="1">
      <c r="A3" s="14"/>
      <c r="B3" s="12" t="s">
        <v>8</v>
      </c>
      <c r="C3" s="12" t="s">
        <v>9</v>
      </c>
      <c r="D3" s="12" t="s">
        <v>10</v>
      </c>
      <c r="E3" s="12" t="s">
        <v>8</v>
      </c>
      <c r="F3" s="12" t="s">
        <v>9</v>
      </c>
      <c r="G3" s="12" t="s">
        <v>10</v>
      </c>
      <c r="H3" s="10" t="s">
        <v>16</v>
      </c>
      <c r="I3" s="10" t="s">
        <v>15</v>
      </c>
      <c r="J3" s="10" t="s">
        <v>16</v>
      </c>
      <c r="K3" s="10" t="s">
        <v>15</v>
      </c>
    </row>
    <row r="4" spans="1:13" ht="15.75" thickTop="1">
      <c r="A4" s="7">
        <v>-12</v>
      </c>
      <c r="B4" s="8">
        <v>124710.62</v>
      </c>
      <c r="C4" s="8">
        <v>11340.04</v>
      </c>
      <c r="D4" s="8">
        <v>122793.86</v>
      </c>
      <c r="E4" s="8">
        <v>121015.9</v>
      </c>
      <c r="F4" s="8">
        <v>12017.18</v>
      </c>
      <c r="G4" s="8">
        <v>118328.18</v>
      </c>
      <c r="H4" s="9">
        <f>(C4+D4)/B4</f>
        <v>1.0755611671243395</v>
      </c>
      <c r="I4" s="9">
        <f>B4/(64*64*1.5*10)</f>
        <v>2.0297952473958332</v>
      </c>
      <c r="J4" s="9">
        <f>(F4+G4)/E4</f>
        <v>1.0770928448245229</v>
      </c>
      <c r="K4" s="9">
        <f>E4/(64*64*1.5*10)</f>
        <v>1.9696598307291666</v>
      </c>
    </row>
    <row r="5" spans="1:13">
      <c r="A5" s="4">
        <v>-8</v>
      </c>
      <c r="B5" s="5">
        <v>116687.6</v>
      </c>
      <c r="C5" s="5">
        <v>11464.42</v>
      </c>
      <c r="D5" s="5">
        <v>116168.7</v>
      </c>
      <c r="E5" s="5">
        <v>107557.25</v>
      </c>
      <c r="F5" s="5">
        <v>12319.18</v>
      </c>
      <c r="G5" s="5">
        <v>103914.06</v>
      </c>
      <c r="H5" s="9">
        <f t="shared" ref="H5:H7" si="0">(C5+D5)/B5</f>
        <v>1.093801912114055</v>
      </c>
      <c r="I5" s="9">
        <f t="shared" ref="I5:I7" si="1">B5/(64*64*1.5*10)</f>
        <v>1.8992122395833335</v>
      </c>
      <c r="J5" s="9">
        <f t="shared" ref="J5:J7" si="2">(F5+G5)/E5</f>
        <v>1.0806639254908432</v>
      </c>
      <c r="K5" s="9">
        <f t="shared" ref="K5:K7" si="3">E5/(64*64*1.5*10)</f>
        <v>1.7506062825520834</v>
      </c>
    </row>
    <row r="6" spans="1:13">
      <c r="A6" s="4">
        <v>-4</v>
      </c>
      <c r="B6" s="5">
        <v>97822.6</v>
      </c>
      <c r="C6" s="5">
        <v>12017.38</v>
      </c>
      <c r="D6" s="5">
        <v>94461.18</v>
      </c>
      <c r="E6" s="5">
        <v>90102.74</v>
      </c>
      <c r="F6" s="5">
        <v>12633.35</v>
      </c>
      <c r="G6" s="5">
        <v>84228.08</v>
      </c>
      <c r="H6" s="9">
        <f t="shared" si="0"/>
        <v>1.0884863007116965</v>
      </c>
      <c r="I6" s="9">
        <f t="shared" si="1"/>
        <v>1.5921647135416668</v>
      </c>
      <c r="J6" s="9">
        <f t="shared" si="2"/>
        <v>1.0750109264157783</v>
      </c>
      <c r="K6" s="9">
        <f t="shared" si="3"/>
        <v>1.4665159505208334</v>
      </c>
    </row>
    <row r="7" spans="1:13">
      <c r="A7" s="4">
        <v>0</v>
      </c>
      <c r="B7" s="5">
        <v>81118.259999999995</v>
      </c>
      <c r="C7" s="5">
        <v>12394.3</v>
      </c>
      <c r="D7" s="5">
        <v>75707.360000000001</v>
      </c>
      <c r="E7" s="5">
        <v>78778.559999999998</v>
      </c>
      <c r="F7" s="5">
        <v>12610.4</v>
      </c>
      <c r="G7" s="5">
        <v>72668.320000000007</v>
      </c>
      <c r="H7" s="9">
        <f t="shared" si="0"/>
        <v>1.0860891246927635</v>
      </c>
      <c r="I7" s="9">
        <f t="shared" si="1"/>
        <v>1.3202841796875</v>
      </c>
      <c r="J7" s="9">
        <f t="shared" si="2"/>
        <v>1.0825117900098709</v>
      </c>
      <c r="K7" s="9">
        <f t="shared" si="3"/>
        <v>1.2822031249999999</v>
      </c>
    </row>
    <row r="9" spans="1:13">
      <c r="A9" s="13" t="s">
        <v>14</v>
      </c>
      <c r="B9" s="13" t="s">
        <v>18</v>
      </c>
      <c r="C9" s="13"/>
      <c r="D9" s="13"/>
      <c r="E9" s="13"/>
      <c r="F9" s="13"/>
      <c r="G9" s="13"/>
      <c r="H9" s="13"/>
      <c r="I9" s="13"/>
      <c r="J9" s="13"/>
      <c r="K9" s="13"/>
    </row>
    <row r="10" spans="1:13">
      <c r="A10" s="13"/>
      <c r="B10" s="13" t="s">
        <v>11</v>
      </c>
      <c r="C10" s="13"/>
      <c r="D10" s="13"/>
      <c r="E10" s="13" t="s">
        <v>12</v>
      </c>
      <c r="F10" s="13"/>
      <c r="G10" s="13"/>
      <c r="H10" s="13" t="s">
        <v>11</v>
      </c>
      <c r="I10" s="13"/>
      <c r="J10" s="13" t="s">
        <v>12</v>
      </c>
      <c r="K10" s="13"/>
    </row>
    <row r="11" spans="1:13" ht="45.75" thickBot="1">
      <c r="A11" s="14"/>
      <c r="B11" s="12" t="s">
        <v>8</v>
      </c>
      <c r="C11" s="12" t="s">
        <v>9</v>
      </c>
      <c r="D11" s="12" t="s">
        <v>10</v>
      </c>
      <c r="E11" s="12" t="s">
        <v>8</v>
      </c>
      <c r="F11" s="12" t="s">
        <v>9</v>
      </c>
      <c r="G11" s="12" t="s">
        <v>10</v>
      </c>
      <c r="H11" s="10" t="s">
        <v>16</v>
      </c>
      <c r="I11" s="10" t="s">
        <v>15</v>
      </c>
      <c r="J11" s="10" t="s">
        <v>16</v>
      </c>
      <c r="K11" s="10" t="s">
        <v>15</v>
      </c>
    </row>
    <row r="12" spans="1:13" ht="15.75" thickTop="1">
      <c r="A12" s="7">
        <v>-12</v>
      </c>
      <c r="B12" s="8">
        <v>31174.29</v>
      </c>
      <c r="C12" s="8">
        <v>2835.85</v>
      </c>
      <c r="D12" s="8">
        <v>30694.67</v>
      </c>
      <c r="E12" s="8">
        <v>30263.18</v>
      </c>
      <c r="F12" s="8">
        <v>3005</v>
      </c>
      <c r="G12" s="8">
        <v>29592.34</v>
      </c>
      <c r="H12" s="9">
        <f>(C12+D12)/B12</f>
        <v>1.075582475174254</v>
      </c>
      <c r="I12" s="9">
        <f>B12/(32*32*1.5*10)</f>
        <v>2.0295761718750001</v>
      </c>
      <c r="J12" s="9">
        <f t="shared" ref="J12" si="4">(F12+G12)/E12</f>
        <v>1.0771287088798995</v>
      </c>
      <c r="K12" s="9">
        <f>E12/(32*32*1.5*10)</f>
        <v>1.9702591145833332</v>
      </c>
    </row>
    <row r="13" spans="1:13">
      <c r="A13" s="4">
        <v>-8</v>
      </c>
      <c r="B13" s="5">
        <v>29170.080000000002</v>
      </c>
      <c r="C13" s="5">
        <v>2870.11</v>
      </c>
      <c r="D13" s="5">
        <v>29037.45</v>
      </c>
      <c r="E13" s="5">
        <v>26897.19</v>
      </c>
      <c r="F13" s="5">
        <v>3080.81</v>
      </c>
      <c r="G13" s="5">
        <v>25987.87</v>
      </c>
      <c r="H13" s="9">
        <f t="shared" ref="H13:H15" si="5">(C13+D13)/B13</f>
        <v>1.0938454745410366</v>
      </c>
      <c r="I13" s="9">
        <f t="shared" ref="I13:I15" si="6">B13/(32*32*1.5*10)</f>
        <v>1.89909375</v>
      </c>
      <c r="J13" s="9">
        <f t="shared" ref="J13:J15" si="7">(F13+G13)/E13</f>
        <v>1.0807329687599336</v>
      </c>
      <c r="K13" s="9">
        <f t="shared" ref="K13:K15" si="8">E13/(32*32*1.5*10)</f>
        <v>1.751119140625</v>
      </c>
    </row>
    <row r="14" spans="1:13">
      <c r="A14" s="4">
        <v>-4</v>
      </c>
      <c r="B14" s="5">
        <v>24470.36</v>
      </c>
      <c r="C14" s="5">
        <v>3008.7</v>
      </c>
      <c r="D14" s="5">
        <v>23629.41</v>
      </c>
      <c r="E14" s="5">
        <v>22527.919999999998</v>
      </c>
      <c r="F14" s="5">
        <v>3156.41</v>
      </c>
      <c r="G14" s="5">
        <v>21063.200000000001</v>
      </c>
      <c r="H14" s="9">
        <f t="shared" si="5"/>
        <v>1.0885867637419311</v>
      </c>
      <c r="I14" s="9">
        <f t="shared" si="6"/>
        <v>1.5931223958333334</v>
      </c>
      <c r="J14" s="9">
        <f t="shared" si="7"/>
        <v>1.0750930401031256</v>
      </c>
      <c r="K14" s="9">
        <f t="shared" si="8"/>
        <v>1.4666614583333333</v>
      </c>
    </row>
    <row r="15" spans="1:13">
      <c r="A15" s="4">
        <v>0</v>
      </c>
      <c r="B15" s="5">
        <v>20279.78</v>
      </c>
      <c r="C15" s="5">
        <v>3099</v>
      </c>
      <c r="D15" s="5">
        <v>18927.259999999998</v>
      </c>
      <c r="E15" s="5">
        <v>19699.18</v>
      </c>
      <c r="F15" s="5">
        <v>3154.36</v>
      </c>
      <c r="G15" s="5">
        <v>18171.84</v>
      </c>
      <c r="H15" s="9">
        <f t="shared" si="5"/>
        <v>1.0861192774280588</v>
      </c>
      <c r="I15" s="9">
        <f t="shared" si="6"/>
        <v>1.3202981770833333</v>
      </c>
      <c r="J15" s="9">
        <f t="shared" si="7"/>
        <v>1.0825932856088427</v>
      </c>
      <c r="K15" s="9">
        <f t="shared" si="8"/>
        <v>1.2824986979166666</v>
      </c>
    </row>
    <row r="17" spans="1:11">
      <c r="A17" s="13" t="s">
        <v>14</v>
      </c>
      <c r="B17" s="13" t="s">
        <v>17</v>
      </c>
      <c r="C17" s="13"/>
      <c r="D17" s="13"/>
      <c r="E17" s="13"/>
      <c r="F17" s="13"/>
      <c r="G17" s="13"/>
      <c r="H17" s="13"/>
      <c r="I17" s="13"/>
      <c r="J17" s="13"/>
      <c r="K17" s="13"/>
    </row>
    <row r="18" spans="1:11">
      <c r="A18" s="13"/>
      <c r="B18" s="13" t="s">
        <v>11</v>
      </c>
      <c r="C18" s="13"/>
      <c r="D18" s="13"/>
      <c r="E18" s="13" t="s">
        <v>12</v>
      </c>
      <c r="F18" s="13"/>
      <c r="G18" s="13"/>
      <c r="H18" s="13" t="s">
        <v>11</v>
      </c>
      <c r="I18" s="13"/>
      <c r="J18" s="13" t="s">
        <v>12</v>
      </c>
      <c r="K18" s="13"/>
    </row>
    <row r="19" spans="1:11" ht="45.75" thickBot="1">
      <c r="A19" s="14"/>
      <c r="B19" s="12" t="s">
        <v>8</v>
      </c>
      <c r="C19" s="12" t="s">
        <v>9</v>
      </c>
      <c r="D19" s="12" t="s">
        <v>10</v>
      </c>
      <c r="E19" s="12" t="s">
        <v>8</v>
      </c>
      <c r="F19" s="12" t="s">
        <v>9</v>
      </c>
      <c r="G19" s="12" t="s">
        <v>10</v>
      </c>
      <c r="H19" s="10" t="s">
        <v>16</v>
      </c>
      <c r="I19" s="10" t="s">
        <v>15</v>
      </c>
      <c r="J19" s="10" t="s">
        <v>16</v>
      </c>
      <c r="K19" s="10" t="s">
        <v>15</v>
      </c>
    </row>
    <row r="20" spans="1:11" ht="15.75" thickTop="1">
      <c r="A20" s="7">
        <v>-12</v>
      </c>
      <c r="B20" s="11">
        <v>7844.25</v>
      </c>
      <c r="C20" s="11">
        <v>716.65</v>
      </c>
      <c r="D20" s="8">
        <v>7730.86</v>
      </c>
      <c r="E20" s="11">
        <v>7590.65</v>
      </c>
      <c r="F20" s="11">
        <v>758.24</v>
      </c>
      <c r="G20" s="11">
        <v>7424.05</v>
      </c>
      <c r="H20" s="9">
        <f>(C20+D20)/B20</f>
        <v>1.0769047391401345</v>
      </c>
      <c r="I20" s="9">
        <f>B20/(16*16*1.5*10)</f>
        <v>2.0427734375000002</v>
      </c>
      <c r="J20" s="9">
        <f t="shared" ref="J20" si="9">(F20+G20)/E20</f>
        <v>1.0779432591411804</v>
      </c>
      <c r="K20" s="9">
        <f>E20/(16*16*1.5*10)</f>
        <v>1.9767317708333332</v>
      </c>
    </row>
    <row r="21" spans="1:11">
      <c r="A21" s="4">
        <v>-8</v>
      </c>
      <c r="B21" s="3">
        <v>7307.08</v>
      </c>
      <c r="C21" s="3">
        <v>729.96</v>
      </c>
      <c r="D21" s="3">
        <v>7267.67</v>
      </c>
      <c r="E21" s="3">
        <v>6731.43</v>
      </c>
      <c r="F21" s="3">
        <v>771.72</v>
      </c>
      <c r="G21" s="3">
        <v>6504.21</v>
      </c>
      <c r="H21" s="9">
        <f t="shared" ref="H21:H23" si="10">(C21+D21)/B21</f>
        <v>1.0945042342495224</v>
      </c>
      <c r="I21" s="9">
        <f t="shared" ref="I21:I23" si="11">B21/(16*16*1.5*10)</f>
        <v>1.9028854166666667</v>
      </c>
      <c r="J21" s="9">
        <f t="shared" ref="J21:J23" si="12">(F21+G21)/E21</f>
        <v>1.0808892018486413</v>
      </c>
      <c r="K21" s="9">
        <f t="shared" ref="K21:K23" si="13">E21/(16*16*1.5*10)</f>
        <v>1.7529765625</v>
      </c>
    </row>
    <row r="22" spans="1:11">
      <c r="A22" s="4">
        <v>-4</v>
      </c>
      <c r="B22" s="3">
        <v>6116.26</v>
      </c>
      <c r="C22" s="3">
        <v>751.86</v>
      </c>
      <c r="D22" s="3">
        <v>5907.07</v>
      </c>
      <c r="E22" s="3">
        <v>5634.98</v>
      </c>
      <c r="F22" s="3">
        <v>789.58</v>
      </c>
      <c r="G22" s="3">
        <v>5269.68</v>
      </c>
      <c r="H22" s="9">
        <f t="shared" si="10"/>
        <v>1.0887257899435274</v>
      </c>
      <c r="I22" s="9">
        <f t="shared" si="11"/>
        <v>1.5927760416666668</v>
      </c>
      <c r="J22" s="9">
        <f t="shared" si="12"/>
        <v>1.0752939673255275</v>
      </c>
      <c r="K22" s="9">
        <f t="shared" si="13"/>
        <v>1.4674427083333332</v>
      </c>
    </row>
    <row r="23" spans="1:11">
      <c r="A23" s="4">
        <v>0</v>
      </c>
      <c r="B23" s="3">
        <v>5070.1899999999996</v>
      </c>
      <c r="C23" s="3">
        <v>774.27</v>
      </c>
      <c r="D23" s="3">
        <v>4733.82</v>
      </c>
      <c r="E23" s="3">
        <v>4927.24</v>
      </c>
      <c r="F23" s="3">
        <v>789.22</v>
      </c>
      <c r="G23" s="3">
        <v>4545.8999999999996</v>
      </c>
      <c r="H23" s="9">
        <f t="shared" si="10"/>
        <v>1.0863675720239283</v>
      </c>
      <c r="I23" s="9">
        <f t="shared" si="11"/>
        <v>1.3203619791666665</v>
      </c>
      <c r="J23" s="9">
        <f t="shared" si="12"/>
        <v>1.0827806236351385</v>
      </c>
      <c r="K23" s="9">
        <f t="shared" si="13"/>
        <v>1.2831354166666666</v>
      </c>
    </row>
  </sheetData>
  <mergeCells count="18">
    <mergeCell ref="A17:A19"/>
    <mergeCell ref="B17:K17"/>
    <mergeCell ref="B18:D18"/>
    <mergeCell ref="E18:G18"/>
    <mergeCell ref="H18:I18"/>
    <mergeCell ref="J18:K18"/>
    <mergeCell ref="A9:A11"/>
    <mergeCell ref="B9:K9"/>
    <mergeCell ref="B10:D10"/>
    <mergeCell ref="E10:G10"/>
    <mergeCell ref="H10:I10"/>
    <mergeCell ref="J10:K10"/>
    <mergeCell ref="A1:A3"/>
    <mergeCell ref="B1:K1"/>
    <mergeCell ref="B2:D2"/>
    <mergeCell ref="E2:G2"/>
    <mergeCell ref="H2:I2"/>
    <mergeCell ref="J2:K2"/>
  </mergeCells>
  <phoneticPr fontId="1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5"/>
  <sheetViews>
    <sheetView workbookViewId="0">
      <selection activeCell="H2" sqref="H2"/>
    </sheetView>
  </sheetViews>
  <sheetFormatPr defaultRowHeight="13.5"/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>
      <c r="A2">
        <v>640</v>
      </c>
      <c r="B2">
        <v>320</v>
      </c>
      <c r="C2">
        <v>8</v>
      </c>
      <c r="D2">
        <f>A2*B2*C2*3/2</f>
        <v>2457600</v>
      </c>
      <c r="E2">
        <v>4020040</v>
      </c>
      <c r="F2">
        <v>3507864</v>
      </c>
      <c r="G2">
        <v>3128736</v>
      </c>
      <c r="H2">
        <v>2627336</v>
      </c>
    </row>
    <row r="3" spans="1:8">
      <c r="A3">
        <v>64</v>
      </c>
      <c r="B3">
        <v>64</v>
      </c>
      <c r="C3">
        <v>8</v>
      </c>
      <c r="D3">
        <f>A3*B3*C3*3/2</f>
        <v>49152</v>
      </c>
    </row>
    <row r="4" spans="1:8">
      <c r="A4">
        <v>32</v>
      </c>
      <c r="B4">
        <v>32</v>
      </c>
      <c r="C4">
        <v>8</v>
      </c>
      <c r="D4">
        <f>A4*B4*C4*3/2</f>
        <v>12288</v>
      </c>
    </row>
    <row r="5" spans="1:8">
      <c r="A5">
        <v>16</v>
      </c>
      <c r="B5">
        <v>16</v>
      </c>
      <c r="C5">
        <v>8</v>
      </c>
      <c r="D5">
        <f>A5*B5*C5*3/2</f>
        <v>3072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MAIN with TS=0</vt:lpstr>
      <vt:lpstr>MAIN with TS=1</vt:lpstr>
      <vt:lpstr>HE10 with TS=0</vt:lpstr>
      <vt:lpstr>HE10 with TS=1</vt:lpstr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0000011080264</dc:creator>
  <cp:lastModifiedBy>0000011080264</cp:lastModifiedBy>
  <dcterms:created xsi:type="dcterms:W3CDTF">2012-06-26T07:39:07Z</dcterms:created>
  <dcterms:modified xsi:type="dcterms:W3CDTF">2012-06-27T09:47:22Z</dcterms:modified>
</cp:coreProperties>
</file>