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queryTables/queryTable16.xml" ContentType="application/vnd.openxmlformats-officedocument.spreadsheetml.query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165" yWindow="0" windowWidth="24975" windowHeight="12765" tabRatio="500"/>
  </bookViews>
  <sheets>
    <sheet name="Summary" sheetId="9" r:id="rId1"/>
    <sheet name="AI-HE" sheetId="1" r:id="rId2"/>
    <sheet name="AI-LC" sheetId="2" r:id="rId3"/>
    <sheet name="RA-HE" sheetId="3" r:id="rId4"/>
    <sheet name="RA-LC" sheetId="4" r:id="rId5"/>
    <sheet name="LB-HE" sheetId="5" r:id="rId6"/>
    <sheet name="LB-LC" sheetId="6" r:id="rId7"/>
    <sheet name="LP-HE" sheetId="7" r:id="rId8"/>
    <sheet name="LP-LC" sheetId="8" r:id="rId9"/>
  </sheets>
  <definedNames>
    <definedName name="excel" localSheetId="5">'LB-HE'!$D$3:$H$82</definedName>
    <definedName name="excel" localSheetId="6">'LB-LC'!$D$3:$H$82</definedName>
    <definedName name="excel" localSheetId="8">'LP-LC'!$D$3:$H$82</definedName>
    <definedName name="excel" localSheetId="3">'RA-HE'!$D$3:$H$81</definedName>
    <definedName name="excel" localSheetId="4">'RA-LC'!$D$3:$H$81</definedName>
    <definedName name="excel_1" localSheetId="1">'AI-HE'!$D$3:$H$82</definedName>
    <definedName name="excel_1" localSheetId="2">'AI-LC'!$D$3:$H$82</definedName>
    <definedName name="excel_1" localSheetId="5">'LB-HE'!$L$3:$P$82</definedName>
    <definedName name="excel_1" localSheetId="6">'LB-LC'!$L$3:$P$82</definedName>
    <definedName name="excel_1" localSheetId="7">'LP-HE'!$L$3:$P$82</definedName>
    <definedName name="excel_1" localSheetId="8">'LP-LC'!$L$3:$P$82</definedName>
    <definedName name="excel_1" localSheetId="3">'RA-HE'!$L$3:$P$81</definedName>
    <definedName name="excel_1" localSheetId="4">'RA-LC'!$L$3:$P$81</definedName>
    <definedName name="excel_2" localSheetId="1">'AI-HE'!$L$3:$P$82</definedName>
    <definedName name="excel_2" localSheetId="2">'AI-LC'!$L$3:$P$82</definedName>
    <definedName name="excel_2" localSheetId="7">'LP-HE'!$D$3:$H$82</definedName>
  </definedNames>
  <calcPr calcId="125725"/>
</workbook>
</file>

<file path=xl/calcChain.xml><?xml version="1.0" encoding="utf-8"?>
<calcChain xmlns="http://schemas.openxmlformats.org/spreadsheetml/2006/main">
  <c r="J3" i="1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R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3" i="2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Q89" i="5"/>
  <c r="I89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9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9"/>
  <c r="R19" i="8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91"/>
  <c r="Q91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91"/>
  <c r="I91"/>
  <c r="R89"/>
  <c r="J89"/>
  <c r="R90"/>
  <c r="F47" i="9"/>
  <c r="Q89" i="8"/>
  <c r="I89"/>
  <c r="Q90"/>
  <c r="F48" i="9"/>
  <c r="R19" i="7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91"/>
  <c r="Q91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91"/>
  <c r="I91"/>
  <c r="R89"/>
  <c r="J89"/>
  <c r="R90"/>
  <c r="C47" i="9"/>
  <c r="Q89" i="7"/>
  <c r="I89"/>
  <c r="Q90"/>
  <c r="C48" i="9"/>
  <c r="R19" i="6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91"/>
  <c r="Q91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91"/>
  <c r="I91"/>
  <c r="J89"/>
  <c r="Q89"/>
  <c r="I89"/>
  <c r="R91" i="5"/>
  <c r="Q91"/>
  <c r="J91"/>
  <c r="I91"/>
  <c r="Q90"/>
  <c r="R3" i="4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91"/>
  <c r="Q91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91"/>
  <c r="I91"/>
  <c r="R89"/>
  <c r="J89"/>
  <c r="Q89"/>
  <c r="I89"/>
  <c r="R3" i="3"/>
  <c r="R4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91"/>
  <c r="Q91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91"/>
  <c r="I91"/>
  <c r="R89"/>
  <c r="R90" s="1"/>
  <c r="C23" i="9" s="1"/>
  <c r="J89" i="3"/>
  <c r="Q89"/>
  <c r="I89"/>
  <c r="R91" i="2"/>
  <c r="Q91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91"/>
  <c r="I91"/>
  <c r="R89"/>
  <c r="J89"/>
  <c r="R90"/>
  <c r="F11" i="9"/>
  <c r="Q89" i="2"/>
  <c r="I89"/>
  <c r="Q90"/>
  <c r="F12" i="9"/>
  <c r="R91" i="1"/>
  <c r="R89"/>
  <c r="Q91"/>
  <c r="Q89"/>
  <c r="I89"/>
  <c r="Q90"/>
  <c r="C12" i="9"/>
  <c r="J91" i="1"/>
  <c r="J89"/>
  <c r="I91"/>
  <c r="C36" i="9"/>
  <c r="R90" i="1"/>
  <c r="C11" i="9"/>
  <c r="R89" i="6"/>
  <c r="R90" s="1"/>
  <c r="F35" i="9" s="1"/>
  <c r="R90" i="5"/>
  <c r="C35" i="9" s="1"/>
  <c r="W3" i="4"/>
  <c r="T71" i="5"/>
  <c r="U71" i="6"/>
  <c r="Y71" i="5"/>
  <c r="T71" i="7"/>
  <c r="U71" i="8"/>
  <c r="U7" i="4"/>
  <c r="X59"/>
  <c r="V67" i="5"/>
  <c r="W67"/>
  <c r="X67" i="6"/>
  <c r="V67" i="7"/>
  <c r="X75"/>
  <c r="W11" i="4"/>
  <c r="T79" i="5"/>
  <c r="U79" i="6"/>
  <c r="Y79" i="5"/>
  <c r="T79" i="7"/>
  <c r="U79" i="8"/>
  <c r="U15" i="4"/>
  <c r="X67"/>
  <c r="V75" i="5"/>
  <c r="W75"/>
  <c r="X75" i="6"/>
  <c r="V75" i="7"/>
  <c r="U59" i="4"/>
  <c r="Y43"/>
  <c r="T55" i="6"/>
  <c r="X55" i="5"/>
  <c r="Y55" i="6"/>
  <c r="T55" i="8"/>
  <c r="U55" i="4"/>
  <c r="Y39"/>
  <c r="T51" i="6"/>
  <c r="X51" i="5"/>
  <c r="Y51" i="6"/>
  <c r="T51" i="8"/>
  <c r="T7" i="4"/>
  <c r="W59"/>
  <c r="U63" i="5"/>
  <c r="V63" i="6"/>
  <c r="W63"/>
  <c r="U63" i="7"/>
  <c r="V63" i="8"/>
  <c r="U63" i="4"/>
  <c r="Y47"/>
  <c r="T59" i="6"/>
  <c r="X59" i="5"/>
  <c r="Y59" i="6"/>
  <c r="T59" i="8"/>
  <c r="Y59" i="7"/>
  <c r="W35" i="4"/>
  <c r="U39" i="5"/>
  <c r="V39" i="6"/>
  <c r="W39"/>
  <c r="U39" i="7"/>
  <c r="V39" i="8"/>
  <c r="W31" i="4"/>
  <c r="U35" i="5"/>
  <c r="V35" i="6"/>
  <c r="W35"/>
  <c r="U35" i="7"/>
  <c r="V51" i="8"/>
  <c r="W43" i="4"/>
  <c r="U47" i="5"/>
  <c r="V47" i="6"/>
  <c r="W47"/>
  <c r="U47" i="7"/>
  <c r="V47" i="8"/>
  <c r="W39" i="4"/>
  <c r="U43" i="5"/>
  <c r="V43" i="6"/>
  <c r="W43"/>
  <c r="U43" i="7"/>
  <c r="V67" i="8"/>
  <c r="V23" i="4"/>
  <c r="T23" i="5"/>
  <c r="U23" i="6"/>
  <c r="Y23" i="5"/>
  <c r="T23" i="7"/>
  <c r="U23" i="8"/>
  <c r="T27" i="4"/>
  <c r="X11"/>
  <c r="V19" i="5"/>
  <c r="W19"/>
  <c r="X19" i="6"/>
  <c r="V19" i="7"/>
  <c r="X19"/>
  <c r="V31" i="4"/>
  <c r="T31" i="5"/>
  <c r="U31" i="6"/>
  <c r="Y31" i="5"/>
  <c r="T31" i="7"/>
  <c r="U31" i="8"/>
  <c r="T35" i="4"/>
  <c r="X19"/>
  <c r="V27" i="5"/>
  <c r="W27"/>
  <c r="X27" i="6"/>
  <c r="V27" i="7"/>
  <c r="X35"/>
  <c r="V7" i="4"/>
  <c r="Y59"/>
  <c r="T71" i="6"/>
  <c r="X71" i="5"/>
  <c r="Y71" i="6"/>
  <c r="T71" i="8"/>
  <c r="T11" i="4"/>
  <c r="W63"/>
  <c r="U67" i="5"/>
  <c r="V67" i="6"/>
  <c r="W67"/>
  <c r="U67" i="7"/>
  <c r="W59"/>
  <c r="V15" i="4"/>
  <c r="Y67"/>
  <c r="T79" i="6"/>
  <c r="X79" i="5"/>
  <c r="Y79" i="6"/>
  <c r="T79" i="8"/>
  <c r="T19" i="4"/>
  <c r="X3"/>
  <c r="U75" i="5"/>
  <c r="V75" i="6"/>
  <c r="W75"/>
  <c r="U75" i="7"/>
  <c r="W75"/>
  <c r="V55" i="4"/>
  <c r="T55" i="5"/>
  <c r="U55" i="6"/>
  <c r="Y55" i="5"/>
  <c r="T55" i="7"/>
  <c r="U55" i="8"/>
  <c r="T59" i="4"/>
  <c r="X43"/>
  <c r="V51" i="5"/>
  <c r="W51"/>
  <c r="X51" i="6"/>
  <c r="V51" i="7"/>
  <c r="X59"/>
  <c r="V63" i="4"/>
  <c r="T63" i="5"/>
  <c r="U63" i="6"/>
  <c r="Y63" i="5"/>
  <c r="T63" i="7"/>
  <c r="U63" i="8"/>
  <c r="T67" i="4"/>
  <c r="X51"/>
  <c r="V59" i="5"/>
  <c r="W59"/>
  <c r="X59" i="6"/>
  <c r="V59" i="7"/>
  <c r="X67"/>
  <c r="T47" i="4"/>
  <c r="X31"/>
  <c r="V39" i="5"/>
  <c r="W39"/>
  <c r="X39" i="6"/>
  <c r="V39" i="7"/>
  <c r="W39"/>
  <c r="V35" i="4"/>
  <c r="T35" i="5"/>
  <c r="U35" i="6"/>
  <c r="Y35" i="5"/>
  <c r="T35" i="7"/>
  <c r="U35" i="8"/>
  <c r="T55" i="4"/>
  <c r="X39"/>
  <c r="V47" i="5"/>
  <c r="W47"/>
  <c r="X47" i="6"/>
  <c r="V47" i="7"/>
  <c r="W47"/>
  <c r="V43" i="4"/>
  <c r="T43" i="5"/>
  <c r="U43" i="6"/>
  <c r="Y43" i="5"/>
  <c r="T43" i="7"/>
  <c r="U43" i="8"/>
  <c r="U27" i="4"/>
  <c r="Y11"/>
  <c r="T23" i="6"/>
  <c r="X23" i="5"/>
  <c r="Y23" i="6"/>
  <c r="T23" i="8"/>
  <c r="X23" i="7"/>
  <c r="W15" i="4"/>
  <c r="U19" i="5"/>
  <c r="V19" i="6"/>
  <c r="W19"/>
  <c r="U19" i="7"/>
  <c r="V19" i="8"/>
  <c r="U35" i="4"/>
  <c r="Y19"/>
  <c r="T31" i="6"/>
  <c r="X31" i="5"/>
  <c r="Y31" i="6"/>
  <c r="T31" i="8"/>
  <c r="X31" i="7"/>
  <c r="W23" i="4"/>
  <c r="U27" i="5"/>
  <c r="V27" i="6"/>
  <c r="W27"/>
  <c r="U27" i="7"/>
  <c r="V35" i="8"/>
  <c r="W59" i="2"/>
  <c r="Y3" i="1"/>
  <c r="U43"/>
  <c r="V15" i="2"/>
  <c r="W51" i="7"/>
  <c r="X79" i="8"/>
  <c r="T75" i="1"/>
  <c r="V31"/>
  <c r="X43" i="2"/>
  <c r="Y51" i="7"/>
  <c r="W63" i="2"/>
  <c r="Y7" i="1"/>
  <c r="U47"/>
  <c r="V39" i="2"/>
  <c r="X39" i="7"/>
  <c r="Y39" i="8"/>
  <c r="T71" i="1"/>
  <c r="V35"/>
  <c r="W15" i="2"/>
  <c r="Y75" i="7"/>
  <c r="W67" i="2"/>
  <c r="Y11" i="1"/>
  <c r="U51"/>
  <c r="U3" i="2"/>
  <c r="X63" i="7"/>
  <c r="Y63" i="8"/>
  <c r="T67" i="1"/>
  <c r="V39"/>
  <c r="W39" i="2"/>
  <c r="W35" i="8"/>
  <c r="W71" i="2"/>
  <c r="Y15" i="1"/>
  <c r="U55"/>
  <c r="U27" i="2"/>
  <c r="Y23" i="7"/>
  <c r="X59" i="2"/>
  <c r="T63" i="1"/>
  <c r="V43"/>
  <c r="V3" i="2"/>
  <c r="X59" i="8"/>
  <c r="Y75" i="1"/>
  <c r="U27"/>
  <c r="X31" i="2"/>
  <c r="Y59" i="1"/>
  <c r="W47" i="8"/>
  <c r="T71" i="2"/>
  <c r="V15" i="1"/>
  <c r="Y7" i="2"/>
  <c r="U39"/>
  <c r="Y19" i="8"/>
  <c r="Y71" i="1"/>
  <c r="U11" i="4"/>
  <c r="X63"/>
  <c r="V71" i="5"/>
  <c r="W71"/>
  <c r="X71" i="6"/>
  <c r="V71" i="7"/>
  <c r="W71"/>
  <c r="V67" i="4"/>
  <c r="T67" i="5"/>
  <c r="U67" i="6"/>
  <c r="Y67" i="5"/>
  <c r="T67" i="7"/>
  <c r="U67" i="8"/>
  <c r="U19" i="4"/>
  <c r="Y3"/>
  <c r="V79" i="5"/>
  <c r="W79"/>
  <c r="X79" i="6"/>
  <c r="V79" i="7"/>
  <c r="W79"/>
  <c r="W7" i="4"/>
  <c r="T75" i="5"/>
  <c r="U75" i="6"/>
  <c r="Y75" i="5"/>
  <c r="T75" i="7"/>
  <c r="U75" i="8"/>
  <c r="W51" i="4"/>
  <c r="U55" i="5"/>
  <c r="V55" i="6"/>
  <c r="W55"/>
  <c r="U55" i="7"/>
  <c r="V55" i="8"/>
  <c r="W47" i="4"/>
  <c r="U51" i="5"/>
  <c r="V51" i="6"/>
  <c r="W51"/>
  <c r="U51" i="7"/>
  <c r="W27"/>
  <c r="U67" i="4"/>
  <c r="Y51"/>
  <c r="T63" i="6"/>
  <c r="X63" i="5"/>
  <c r="Y63" i="6"/>
  <c r="T63" i="8"/>
  <c r="T3" i="4"/>
  <c r="W55"/>
  <c r="U59" i="5"/>
  <c r="V59" i="6"/>
  <c r="W59"/>
  <c r="U59" i="7"/>
  <c r="W43"/>
  <c r="U43" i="4"/>
  <c r="Y27"/>
  <c r="T39" i="6"/>
  <c r="X39" i="5"/>
  <c r="Y39" i="6"/>
  <c r="T39" i="8"/>
  <c r="U39" i="4"/>
  <c r="Y23"/>
  <c r="T35" i="6"/>
  <c r="X35" i="5"/>
  <c r="Y35" i="6"/>
  <c r="T35" i="8"/>
  <c r="U51" i="4"/>
  <c r="Y35"/>
  <c r="T47" i="6"/>
  <c r="X47" i="5"/>
  <c r="Y47" i="6"/>
  <c r="T47" i="8"/>
  <c r="U47" i="4"/>
  <c r="Y31"/>
  <c r="T43" i="6"/>
  <c r="X43" i="5"/>
  <c r="Y43" i="6"/>
  <c r="T43" i="8"/>
  <c r="T31" i="4"/>
  <c r="X15"/>
  <c r="V23" i="5"/>
  <c r="W23"/>
  <c r="X23" i="6"/>
  <c r="V23" i="7"/>
  <c r="W23"/>
  <c r="V19" i="4"/>
  <c r="T19" i="5"/>
  <c r="U19" i="6"/>
  <c r="Y19" i="5"/>
  <c r="T19" i="7"/>
  <c r="U19" i="8"/>
  <c r="T39" i="4"/>
  <c r="X23"/>
  <c r="V31" i="5"/>
  <c r="W31"/>
  <c r="X31" i="6"/>
  <c r="V31" i="7"/>
  <c r="W31"/>
  <c r="V27" i="4"/>
  <c r="T27" i="5"/>
  <c r="U27" i="6"/>
  <c r="Y27" i="5"/>
  <c r="T27" i="7"/>
  <c r="U27" i="8"/>
  <c r="T15" i="4"/>
  <c r="W67"/>
  <c r="U71" i="5"/>
  <c r="V71" i="6"/>
  <c r="W71"/>
  <c r="U71" i="7"/>
  <c r="V71" i="8"/>
  <c r="V3" i="4"/>
  <c r="Y55"/>
  <c r="T67" i="6"/>
  <c r="X67" i="5"/>
  <c r="Y67" i="6"/>
  <c r="T67" i="8"/>
  <c r="T23" i="4"/>
  <c r="X7"/>
  <c r="U79" i="5"/>
  <c r="V79" i="6"/>
  <c r="W79"/>
  <c r="U79" i="7"/>
  <c r="V79" i="8"/>
  <c r="V11" i="4"/>
  <c r="Y63"/>
  <c r="T75" i="6"/>
  <c r="X75" i="5"/>
  <c r="Y75" i="6"/>
  <c r="T75" i="8"/>
  <c r="T63" i="4"/>
  <c r="X47"/>
  <c r="V55" i="5"/>
  <c r="W55"/>
  <c r="X55" i="6"/>
  <c r="V55" i="7"/>
  <c r="W55"/>
  <c r="V51" i="4"/>
  <c r="T51" i="5"/>
  <c r="U51" i="6"/>
  <c r="Y51" i="5"/>
  <c r="T51" i="7"/>
  <c r="U51" i="8"/>
  <c r="U3" i="4"/>
  <c r="X55"/>
  <c r="V63" i="5"/>
  <c r="W63"/>
  <c r="X63" i="6"/>
  <c r="V63" i="7"/>
  <c r="W63"/>
  <c r="V59" i="4"/>
  <c r="T59" i="5"/>
  <c r="U59" i="6"/>
  <c r="Y59" i="5"/>
  <c r="T59" i="7"/>
  <c r="U59" i="8"/>
  <c r="W59"/>
  <c r="V39" i="4"/>
  <c r="T39" i="5"/>
  <c r="U39" i="6"/>
  <c r="Y39" i="5"/>
  <c r="T39" i="7"/>
  <c r="U39" i="8"/>
  <c r="T43" i="4"/>
  <c r="X27"/>
  <c r="V35" i="5"/>
  <c r="W35"/>
  <c r="X35" i="6"/>
  <c r="V35" i="7"/>
  <c r="X43"/>
  <c r="V47" i="4"/>
  <c r="T47" i="5"/>
  <c r="U47" i="6"/>
  <c r="Y47" i="5"/>
  <c r="T47" i="7"/>
  <c r="U47" i="8"/>
  <c r="T51" i="4"/>
  <c r="X35"/>
  <c r="V43" i="5"/>
  <c r="W43"/>
  <c r="X43" i="6"/>
  <c r="V43" i="7"/>
  <c r="X51"/>
  <c r="W19" i="4"/>
  <c r="U23" i="5"/>
  <c r="V23" i="6"/>
  <c r="W23"/>
  <c r="U23" i="7"/>
  <c r="V23" i="8"/>
  <c r="U23" i="4"/>
  <c r="Y7"/>
  <c r="T19" i="6"/>
  <c r="X19" i="5"/>
  <c r="Y19" i="6"/>
  <c r="T19" i="8"/>
  <c r="Y27" i="7"/>
  <c r="W27" i="4"/>
  <c r="U31" i="5"/>
  <c r="V31" i="6"/>
  <c r="W31"/>
  <c r="U31" i="7"/>
  <c r="V31" i="8"/>
  <c r="U31" i="4"/>
  <c r="Y15"/>
  <c r="T27" i="6"/>
  <c r="X27" i="5"/>
  <c r="Y27" i="6"/>
  <c r="T27" i="8"/>
  <c r="X27"/>
  <c r="U79" i="2"/>
  <c r="W23" i="1"/>
  <c r="Y51" i="2"/>
  <c r="T31"/>
  <c r="Y79" i="7"/>
  <c r="V67" i="2"/>
  <c r="X11" i="1"/>
  <c r="T51"/>
  <c r="U7" i="2"/>
  <c r="X51" i="8"/>
  <c r="U79" i="1"/>
  <c r="W27"/>
  <c r="X23" i="2"/>
  <c r="T55"/>
  <c r="W39" i="8"/>
  <c r="V71" i="2"/>
  <c r="X15" i="1"/>
  <c r="T55"/>
  <c r="U31" i="2"/>
  <c r="X75" i="8"/>
  <c r="U75" i="1"/>
  <c r="W31"/>
  <c r="X47" i="2"/>
  <c r="W59" i="1"/>
  <c r="W63" i="8"/>
  <c r="V75" i="2"/>
  <c r="X19" i="1"/>
  <c r="Y23" i="2"/>
  <c r="U55"/>
  <c r="Y35" i="8"/>
  <c r="U71" i="1"/>
  <c r="W35"/>
  <c r="W11" i="2"/>
  <c r="T59" i="1"/>
  <c r="X23" i="8"/>
  <c r="V79" i="2"/>
  <c r="X23" i="1"/>
  <c r="Y47" i="2"/>
  <c r="T19"/>
  <c r="U63"/>
  <c r="W7" i="1"/>
  <c r="Y51"/>
  <c r="V47" i="2"/>
  <c r="X47" i="7"/>
  <c r="X67" i="1"/>
  <c r="W23" i="2"/>
  <c r="U67"/>
  <c r="U31" i="1"/>
  <c r="X55" i="2"/>
  <c r="V59" i="1"/>
  <c r="W71" i="8"/>
  <c r="T75" i="2"/>
  <c r="V19" i="1"/>
  <c r="Y31" i="2"/>
  <c r="T3"/>
  <c r="Y43" i="8"/>
  <c r="Y67" i="1"/>
  <c r="U35"/>
  <c r="W19" i="2"/>
  <c r="V27" i="8"/>
  <c r="X31"/>
  <c r="T79" i="2"/>
  <c r="V23" i="1"/>
  <c r="Y55" i="2"/>
  <c r="T27"/>
  <c r="Y67" i="8"/>
  <c r="Y63" i="1"/>
  <c r="U39"/>
  <c r="W43" i="2"/>
  <c r="V75" i="8"/>
  <c r="X55"/>
  <c r="T79" i="1"/>
  <c r="V27"/>
  <c r="X19" i="2"/>
  <c r="T51"/>
  <c r="Y27" i="8"/>
  <c r="W71" i="1"/>
  <c r="Y35"/>
  <c r="W3" i="2"/>
  <c r="U59" i="1"/>
  <c r="W79" i="8"/>
  <c r="X79" i="2"/>
  <c r="T19" i="1"/>
  <c r="Y39" i="2"/>
  <c r="T11"/>
  <c r="Y51" i="8"/>
  <c r="W67" i="1"/>
  <c r="Y39"/>
  <c r="W27" i="2"/>
  <c r="V43" i="8"/>
  <c r="X39"/>
  <c r="X79" i="1"/>
  <c r="T23"/>
  <c r="X3" i="2"/>
  <c r="T35"/>
  <c r="Y75" i="8"/>
  <c r="W63" i="1"/>
  <c r="Y43"/>
  <c r="W51" i="2"/>
  <c r="W19" i="7"/>
  <c r="X63" i="8"/>
  <c r="X75" i="1"/>
  <c r="T27"/>
  <c r="X27" i="2"/>
  <c r="Y35" i="7"/>
  <c r="U59" i="2"/>
  <c r="W3" i="1"/>
  <c r="Y47"/>
  <c r="V23" i="2"/>
  <c r="W67" i="7"/>
  <c r="Y23" i="8"/>
  <c r="X71" i="1"/>
  <c r="T31"/>
  <c r="X51" i="2"/>
  <c r="W27" i="8"/>
  <c r="W75" i="2"/>
  <c r="Y19" i="1"/>
  <c r="Y19" i="2"/>
  <c r="U51"/>
  <c r="Y47" i="7"/>
  <c r="X63" i="2"/>
  <c r="T3" i="1"/>
  <c r="V47"/>
  <c r="V27" i="2"/>
  <c r="X19" i="8"/>
  <c r="W79" i="2"/>
  <c r="Y23" i="1"/>
  <c r="Y43" i="2"/>
  <c r="T23"/>
  <c r="Y71" i="7"/>
  <c r="X67" i="2"/>
  <c r="T7" i="1"/>
  <c r="V51"/>
  <c r="V51" i="2"/>
  <c r="X43" i="8"/>
  <c r="W79" i="1"/>
  <c r="Y27"/>
  <c r="X15" i="2"/>
  <c r="T47"/>
  <c r="W31" i="8"/>
  <c r="X71" i="2"/>
  <c r="T11" i="1"/>
  <c r="V55"/>
  <c r="U23" i="2"/>
  <c r="X67" i="8"/>
  <c r="W75" i="1"/>
  <c r="Y31"/>
  <c r="X39" i="2"/>
  <c r="X59" i="1"/>
  <c r="W55" i="8"/>
  <c r="X75" i="2"/>
  <c r="T15" i="1"/>
  <c r="Y15" i="2"/>
  <c r="U47"/>
  <c r="Y47" i="8"/>
  <c r="T35" i="1"/>
  <c r="W19" i="8"/>
  <c r="W11" i="1"/>
  <c r="Y55"/>
  <c r="U11" i="2"/>
  <c r="X71" i="7"/>
  <c r="Y71" i="8"/>
  <c r="X63" i="1"/>
  <c r="T39"/>
  <c r="W47" i="2"/>
  <c r="W43" i="8"/>
  <c r="U71" i="2"/>
  <c r="W15" i="1"/>
  <c r="Y3" i="2"/>
  <c r="U35"/>
  <c r="Y31" i="7"/>
  <c r="V59" i="2"/>
  <c r="X3" i="1"/>
  <c r="T43"/>
  <c r="V11" i="2"/>
  <c r="W67" i="8"/>
  <c r="U75" i="2"/>
  <c r="W19" i="1"/>
  <c r="Y27" i="2"/>
  <c r="T7"/>
  <c r="Y55" i="7"/>
  <c r="V63" i="2"/>
  <c r="X7" i="1"/>
  <c r="T47"/>
  <c r="V35" i="2"/>
  <c r="Y43" i="7"/>
  <c r="Y71" i="2"/>
  <c r="U11" i="1"/>
  <c r="W55"/>
  <c r="U19" i="2"/>
  <c r="X79" i="7"/>
  <c r="Y79" i="8"/>
  <c r="V63" i="1"/>
  <c r="X43"/>
  <c r="W55" i="2"/>
  <c r="W51" i="8"/>
  <c r="Y75" i="2"/>
  <c r="U15" i="1"/>
  <c r="Y11" i="2"/>
  <c r="U43"/>
  <c r="Y39" i="7"/>
  <c r="T59" i="2"/>
  <c r="V3" i="1"/>
  <c r="X47"/>
  <c r="V19" i="2"/>
  <c r="W75" i="8"/>
  <c r="Y79" i="2"/>
  <c r="U19" i="1"/>
  <c r="Y35" i="2"/>
  <c r="T15"/>
  <c r="Y63" i="7"/>
  <c r="T63" i="2"/>
  <c r="V7" i="1"/>
  <c r="X51"/>
  <c r="V43" i="2"/>
  <c r="X35" i="8"/>
  <c r="Y79" i="1"/>
  <c r="U23"/>
  <c r="X7" i="2"/>
  <c r="T39"/>
  <c r="W23" i="8"/>
  <c r="T67" i="2"/>
  <c r="V11" i="1"/>
  <c r="X55"/>
  <c r="U15" i="2"/>
  <c r="Y59" i="8"/>
  <c r="U67" i="1"/>
  <c r="W39"/>
  <c r="W35" i="2"/>
  <c r="V59" i="8"/>
  <c r="X47"/>
  <c r="V79" i="1"/>
  <c r="X27"/>
  <c r="X11" i="2"/>
  <c r="T43"/>
  <c r="Y59"/>
  <c r="U63" i="1"/>
  <c r="W43"/>
  <c r="V7" i="2"/>
  <c r="W35" i="7"/>
  <c r="X71" i="8"/>
  <c r="V75" i="1"/>
  <c r="X31"/>
  <c r="X35" i="2"/>
  <c r="Y19" i="7"/>
  <c r="Y63" i="2"/>
  <c r="U3" i="1"/>
  <c r="W47"/>
  <c r="V31" i="2"/>
  <c r="X27" i="7"/>
  <c r="Y31" i="8"/>
  <c r="V71" i="1"/>
  <c r="X35"/>
  <c r="W7" i="2"/>
  <c r="Y67" i="7"/>
  <c r="Y67" i="2"/>
  <c r="U7" i="1"/>
  <c r="W51"/>
  <c r="V55" i="2"/>
  <c r="X55" i="7"/>
  <c r="Y55" i="8"/>
  <c r="V67" i="1"/>
  <c r="X39"/>
  <c r="W31" i="2"/>
  <c r="V31" i="3"/>
  <c r="W31"/>
  <c r="T31"/>
  <c r="U31"/>
  <c r="T51"/>
  <c r="V39"/>
  <c r="U51"/>
  <c r="W39"/>
  <c r="X55"/>
  <c r="T39"/>
  <c r="Y55"/>
  <c r="U39"/>
  <c r="V15"/>
  <c r="X59"/>
  <c r="W15"/>
  <c r="Y59"/>
  <c r="T15"/>
  <c r="V59"/>
  <c r="U15"/>
  <c r="W59"/>
  <c r="V23"/>
  <c r="W23"/>
  <c r="T23"/>
  <c r="U23"/>
  <c r="T19"/>
  <c r="U19"/>
  <c r="X23"/>
  <c r="Y23"/>
  <c r="T27"/>
  <c r="U27"/>
  <c r="X31"/>
  <c r="Y31"/>
  <c r="T3"/>
  <c r="V47"/>
  <c r="U3"/>
  <c r="W47"/>
  <c r="X7"/>
  <c r="T47"/>
  <c r="Y7"/>
  <c r="U47"/>
  <c r="T11"/>
  <c r="V63"/>
  <c r="U11"/>
  <c r="W63"/>
  <c r="X15"/>
  <c r="T63"/>
  <c r="Y15"/>
  <c r="U63"/>
  <c r="X11"/>
  <c r="T67"/>
  <c r="Y11"/>
  <c r="U67"/>
  <c r="V11"/>
  <c r="X63"/>
  <c r="W11"/>
  <c r="Y63"/>
  <c r="X19"/>
  <c r="T59"/>
  <c r="Y19"/>
  <c r="U59"/>
  <c r="V19"/>
  <c r="W19"/>
  <c r="X51"/>
  <c r="T35"/>
  <c r="Y51"/>
  <c r="U35"/>
  <c r="V51"/>
  <c r="X39"/>
  <c r="W51"/>
  <c r="Y39"/>
  <c r="X3"/>
  <c r="T43"/>
  <c r="Y3"/>
  <c r="U43"/>
  <c r="V3"/>
  <c r="X47"/>
  <c r="W3"/>
  <c r="Y47"/>
  <c r="V55"/>
  <c r="X43"/>
  <c r="W55"/>
  <c r="Y43"/>
  <c r="T55"/>
  <c r="V43"/>
  <c r="U55"/>
  <c r="W43"/>
  <c r="V7"/>
  <c r="X67"/>
  <c r="W7"/>
  <c r="Y67"/>
  <c r="T7"/>
  <c r="V67"/>
  <c r="U7"/>
  <c r="W67"/>
  <c r="X27"/>
  <c r="Y27"/>
  <c r="V27"/>
  <c r="W27"/>
  <c r="X35"/>
  <c r="Y35"/>
  <c r="V35"/>
  <c r="W35"/>
  <c r="Q90" i="6" l="1"/>
  <c r="F36" i="9" s="1"/>
  <c r="Q90" i="4"/>
  <c r="F24" i="9" s="1"/>
  <c r="R90" i="4"/>
  <c r="F23" i="9" s="1"/>
  <c r="X85" i="1"/>
  <c r="Y86" i="8"/>
  <c r="X86" i="7"/>
  <c r="V86" i="2"/>
  <c r="H7" i="9" s="1"/>
  <c r="V87" i="1"/>
  <c r="E8" i="9" s="1"/>
  <c r="U83" i="1"/>
  <c r="D4" i="9" s="1"/>
  <c r="U88" i="1"/>
  <c r="D9" i="9" s="1"/>
  <c r="Y88" i="7"/>
  <c r="E46" i="9" s="1"/>
  <c r="Y84" i="7"/>
  <c r="X87" i="8"/>
  <c r="W85" i="1"/>
  <c r="X86"/>
  <c r="T85" i="2"/>
  <c r="F6" i="9" s="1"/>
  <c r="U84" i="1"/>
  <c r="D5" i="9" s="1"/>
  <c r="V84" i="2"/>
  <c r="H5" i="9" s="1"/>
  <c r="V83" i="1"/>
  <c r="E4" i="9" s="1"/>
  <c r="V88" i="1"/>
  <c r="E9" i="9" s="1"/>
  <c r="Y85" i="7"/>
  <c r="W86" i="2"/>
  <c r="U84"/>
  <c r="G5" i="9" s="1"/>
  <c r="W86" i="1"/>
  <c r="Y87" i="2"/>
  <c r="Y86" i="7"/>
  <c r="W84" i="1"/>
  <c r="X88"/>
  <c r="D10" i="9" s="1"/>
  <c r="X83" i="1"/>
  <c r="Y88" i="2"/>
  <c r="H10" i="9" s="1"/>
  <c r="Y83" i="2"/>
  <c r="U87"/>
  <c r="G8" i="9" s="1"/>
  <c r="T85" i="1"/>
  <c r="C6" i="9" s="1"/>
  <c r="Y87" i="8"/>
  <c r="X87" i="7"/>
  <c r="Y86" i="1"/>
  <c r="W88" i="8"/>
  <c r="F46" i="9" s="1"/>
  <c r="W84" i="8"/>
  <c r="W86"/>
  <c r="X85" i="2"/>
  <c r="V86" i="1"/>
  <c r="E7" i="9" s="1"/>
  <c r="X87" i="2"/>
  <c r="Y87" i="7"/>
  <c r="X88" i="8"/>
  <c r="G46" i="9" s="1"/>
  <c r="X84" i="8"/>
  <c r="T83" i="1"/>
  <c r="C4" i="9" s="1"/>
  <c r="T88" i="1"/>
  <c r="C9" i="9" s="1"/>
  <c r="Y84" i="2"/>
  <c r="Y84" i="1"/>
  <c r="X87"/>
  <c r="W88"/>
  <c r="C10" i="9" s="1"/>
  <c r="W83" i="1"/>
  <c r="W88" i="7"/>
  <c r="C46" i="9" s="1"/>
  <c r="W84" i="7"/>
  <c r="X88" i="2"/>
  <c r="G10" i="9" s="1"/>
  <c r="X83" i="2"/>
  <c r="X85" i="8"/>
  <c r="Y85" i="1"/>
  <c r="Y85" i="2"/>
  <c r="T84" i="1"/>
  <c r="C5" i="9" s="1"/>
  <c r="W88" i="2"/>
  <c r="F10" i="9" s="1"/>
  <c r="W83" i="2"/>
  <c r="W87" i="1"/>
  <c r="X84" i="2"/>
  <c r="X86" i="8"/>
  <c r="U85" i="1"/>
  <c r="D6" i="9" s="1"/>
  <c r="Y86" i="2"/>
  <c r="W84"/>
  <c r="T88"/>
  <c r="F9" i="9" s="1"/>
  <c r="T83" i="2"/>
  <c r="F4" i="9" s="1"/>
  <c r="V84" i="1"/>
  <c r="E5" i="9" s="1"/>
  <c r="W87" i="8"/>
  <c r="X86" i="2"/>
  <c r="T84"/>
  <c r="F5" i="9" s="1"/>
  <c r="U87" i="1"/>
  <c r="D8" i="9" s="1"/>
  <c r="U86" i="2"/>
  <c r="G7" i="9" s="1"/>
  <c r="X84" i="1"/>
  <c r="T86"/>
  <c r="C7" i="9" s="1"/>
  <c r="V87" i="2"/>
  <c r="H8" i="9" s="1"/>
  <c r="W85" i="8"/>
  <c r="T86" i="2"/>
  <c r="F7" i="9" s="1"/>
  <c r="T88" i="8"/>
  <c r="F45" i="9" s="1"/>
  <c r="T84" i="8"/>
  <c r="F41" i="9" s="1"/>
  <c r="Y88" i="6"/>
  <c r="H34" i="9" s="1"/>
  <c r="Y84" i="6"/>
  <c r="X88" i="5"/>
  <c r="D34" i="9" s="1"/>
  <c r="X84" i="5"/>
  <c r="T88" i="6"/>
  <c r="F33" i="9" s="1"/>
  <c r="T84" i="6"/>
  <c r="F29" i="9" s="1"/>
  <c r="W84" i="4"/>
  <c r="U85" i="8"/>
  <c r="G42" i="9" s="1"/>
  <c r="T85" i="7"/>
  <c r="C42" i="9" s="1"/>
  <c r="Y85" i="5"/>
  <c r="U85" i="6"/>
  <c r="G30" i="9" s="1"/>
  <c r="T85" i="5"/>
  <c r="C30" i="9" s="1"/>
  <c r="V85" i="4"/>
  <c r="H18" i="9" s="1"/>
  <c r="X86" i="4"/>
  <c r="U88"/>
  <c r="G21" i="9" s="1"/>
  <c r="U83" i="4"/>
  <c r="G16" i="9" s="1"/>
  <c r="W86" i="7"/>
  <c r="V86"/>
  <c r="E43" i="9" s="1"/>
  <c r="X86" i="6"/>
  <c r="W86" i="5"/>
  <c r="V86"/>
  <c r="E31" i="9" s="1"/>
  <c r="Y86" i="4"/>
  <c r="V88"/>
  <c r="H21" i="9" s="1"/>
  <c r="V83" i="4"/>
  <c r="H16" i="9" s="1"/>
  <c r="V87" i="8"/>
  <c r="H44" i="9" s="1"/>
  <c r="U87" i="7"/>
  <c r="D44" i="9" s="1"/>
  <c r="W87" i="6"/>
  <c r="V87"/>
  <c r="H32" i="9" s="1"/>
  <c r="U87" i="5"/>
  <c r="D32" i="9" s="1"/>
  <c r="T85" i="4"/>
  <c r="F18" i="9" s="1"/>
  <c r="U84" i="8"/>
  <c r="G41" i="9" s="1"/>
  <c r="U88" i="8"/>
  <c r="G45" i="9" s="1"/>
  <c r="T88" i="7"/>
  <c r="C45" i="9" s="1"/>
  <c r="T84" i="7"/>
  <c r="C41" i="9" s="1"/>
  <c r="Y88" i="5"/>
  <c r="E34" i="9" s="1"/>
  <c r="Y84" i="5"/>
  <c r="U88" i="6"/>
  <c r="G33" i="9" s="1"/>
  <c r="U84" i="6"/>
  <c r="G29" i="9" s="1"/>
  <c r="T88" i="5"/>
  <c r="C33" i="9" s="1"/>
  <c r="T84" i="5"/>
  <c r="C29" i="9" s="1"/>
  <c r="V84" i="4"/>
  <c r="H17" i="9" s="1"/>
  <c r="U85" i="4"/>
  <c r="G18" i="9" s="1"/>
  <c r="T85" i="8"/>
  <c r="F42" i="9" s="1"/>
  <c r="Y85" i="6"/>
  <c r="X85" i="5"/>
  <c r="T85" i="6"/>
  <c r="F30" i="9" s="1"/>
  <c r="W86" i="4"/>
  <c r="T88"/>
  <c r="F21" i="9" s="1"/>
  <c r="T83" i="4"/>
  <c r="F16" i="9" s="1"/>
  <c r="V86" i="8"/>
  <c r="H43" i="9" s="1"/>
  <c r="U86" i="7"/>
  <c r="D43" i="9" s="1"/>
  <c r="W86" i="6"/>
  <c r="V86"/>
  <c r="H31" i="9" s="1"/>
  <c r="U86" i="5"/>
  <c r="D31" i="9" s="1"/>
  <c r="Y88" i="4"/>
  <c r="H22" i="9" s="1"/>
  <c r="Y83" i="4"/>
  <c r="U84"/>
  <c r="G17" i="9" s="1"/>
  <c r="W87" i="7"/>
  <c r="V87"/>
  <c r="E44" i="9" s="1"/>
  <c r="X87" i="6"/>
  <c r="W87" i="5"/>
  <c r="V87"/>
  <c r="E32" i="9" s="1"/>
  <c r="Y87" i="1"/>
  <c r="Y88" i="8"/>
  <c r="H46" i="9" s="1"/>
  <c r="Y84" i="8"/>
  <c r="U85" i="2"/>
  <c r="G6" i="9" s="1"/>
  <c r="T87" i="2"/>
  <c r="F8" i="9" s="1"/>
  <c r="V88" i="2"/>
  <c r="H9" i="9" s="1"/>
  <c r="V83" i="2"/>
  <c r="H4" i="9" s="1"/>
  <c r="U86" i="1"/>
  <c r="D7" i="9" s="1"/>
  <c r="W87" i="2"/>
  <c r="W85"/>
  <c r="V85" i="1"/>
  <c r="E6" i="9" s="1"/>
  <c r="U88" i="2"/>
  <c r="G9" i="9" s="1"/>
  <c r="U83" i="2"/>
  <c r="G4" i="9" s="1"/>
  <c r="T87" i="1"/>
  <c r="C8" i="9" s="1"/>
  <c r="Y85" i="8"/>
  <c r="X85" i="7"/>
  <c r="V85" i="2"/>
  <c r="H6" i="9" s="1"/>
  <c r="Y88" i="1"/>
  <c r="E10" i="9" s="1"/>
  <c r="Y83" i="1"/>
  <c r="Y84" i="4"/>
  <c r="V88" i="8"/>
  <c r="H45" i="9" s="1"/>
  <c r="V84" i="8"/>
  <c r="H41" i="9" s="1"/>
  <c r="U88" i="7"/>
  <c r="D45" i="9" s="1"/>
  <c r="U84" i="7"/>
  <c r="D41" i="9" s="1"/>
  <c r="W88" i="6"/>
  <c r="F34" i="9" s="1"/>
  <c r="W84" i="6"/>
  <c r="V88"/>
  <c r="H33" i="9" s="1"/>
  <c r="V84" i="6"/>
  <c r="H29" i="9" s="1"/>
  <c r="U88" i="5"/>
  <c r="D33" i="9" s="1"/>
  <c r="U84" i="5"/>
  <c r="D29" i="9" s="1"/>
  <c r="X85" i="4"/>
  <c r="T86"/>
  <c r="F19" i="9" s="1"/>
  <c r="W85" i="7"/>
  <c r="V85"/>
  <c r="E42" i="9" s="1"/>
  <c r="X85" i="6"/>
  <c r="W85" i="5"/>
  <c r="V85"/>
  <c r="E30" i="9" s="1"/>
  <c r="U86" i="8"/>
  <c r="G43" i="9" s="1"/>
  <c r="T86" i="7"/>
  <c r="C43" i="9" s="1"/>
  <c r="Y86" i="5"/>
  <c r="U86" i="6"/>
  <c r="G31" i="9" s="1"/>
  <c r="T86" i="5"/>
  <c r="C31" i="9" s="1"/>
  <c r="V86" i="4"/>
  <c r="H19" i="9" s="1"/>
  <c r="X88" i="4"/>
  <c r="G22" i="9" s="1"/>
  <c r="X83" i="4"/>
  <c r="T84"/>
  <c r="F17" i="9" s="1"/>
  <c r="T87" i="8"/>
  <c r="F44" i="9" s="1"/>
  <c r="Y87" i="6"/>
  <c r="X87" i="5"/>
  <c r="T87" i="6"/>
  <c r="F32" i="9" s="1"/>
  <c r="X84" i="4"/>
  <c r="X88" i="7"/>
  <c r="D46" i="9" s="1"/>
  <c r="X84" i="7"/>
  <c r="V88"/>
  <c r="E45" i="9" s="1"/>
  <c r="V84" i="7"/>
  <c r="E41" i="9" s="1"/>
  <c r="X88" i="6"/>
  <c r="G34" i="9" s="1"/>
  <c r="X84" i="6"/>
  <c r="W88" i="5"/>
  <c r="C34" i="9" s="1"/>
  <c r="W84" i="5"/>
  <c r="V88"/>
  <c r="E33" i="9" s="1"/>
  <c r="V84" i="5"/>
  <c r="E29" i="9" s="1"/>
  <c r="W85" i="4"/>
  <c r="V85" i="8"/>
  <c r="H42" i="9" s="1"/>
  <c r="U85" i="7"/>
  <c r="D42" i="9" s="1"/>
  <c r="W85" i="6"/>
  <c r="V85"/>
  <c r="H30" i="9" s="1"/>
  <c r="U85" i="5"/>
  <c r="D30" i="9" s="1"/>
  <c r="Y85" i="4"/>
  <c r="U86"/>
  <c r="G19" i="9" s="1"/>
  <c r="T86" i="8"/>
  <c r="F43" i="9" s="1"/>
  <c r="Y86" i="6"/>
  <c r="X86" i="5"/>
  <c r="T86" i="6"/>
  <c r="F31" i="9" s="1"/>
  <c r="U87" i="8"/>
  <c r="G44" i="9" s="1"/>
  <c r="T87" i="7"/>
  <c r="C44" i="9" s="1"/>
  <c r="Y87" i="5"/>
  <c r="U87" i="6"/>
  <c r="G32" i="9" s="1"/>
  <c r="T87" i="5"/>
  <c r="C32" i="9" s="1"/>
  <c r="W83" i="4"/>
  <c r="W88"/>
  <c r="F22" i="9" s="1"/>
  <c r="Q90" i="3"/>
  <c r="C24" i="9" s="1"/>
  <c r="U86" i="3"/>
  <c r="D19" i="9" s="1"/>
  <c r="T86" i="3"/>
  <c r="C19" i="9" s="1"/>
  <c r="W86" i="3"/>
  <c r="V86"/>
  <c r="E19" i="9" s="1"/>
  <c r="W88" i="3"/>
  <c r="C22" i="9" s="1"/>
  <c r="W83" i="3"/>
  <c r="V88"/>
  <c r="E21" i="9" s="1"/>
  <c r="V83" i="3"/>
  <c r="E16" i="9" s="1"/>
  <c r="Y88" i="3"/>
  <c r="E22" i="9" s="1"/>
  <c r="Y83" i="3"/>
  <c r="X88"/>
  <c r="D22" i="9" s="1"/>
  <c r="X83" i="3"/>
  <c r="Y85"/>
  <c r="X85"/>
  <c r="W84"/>
  <c r="V84"/>
  <c r="E17" i="9" s="1"/>
  <c r="Y84" i="3"/>
  <c r="X84"/>
  <c r="U88"/>
  <c r="D21" i="9" s="1"/>
  <c r="U83" i="3"/>
  <c r="D16" i="9" s="1"/>
  <c r="T88" i="3"/>
  <c r="C21" i="9" s="1"/>
  <c r="T83" i="3"/>
  <c r="C16" i="9" s="1"/>
  <c r="U84" i="3"/>
  <c r="D17" i="9" s="1"/>
  <c r="T84" i="3"/>
  <c r="C17" i="9" s="1"/>
  <c r="U85" i="3"/>
  <c r="D18" i="9" s="1"/>
  <c r="Y86" i="3"/>
  <c r="T85"/>
  <c r="C18" i="9" s="1"/>
  <c r="X86" i="3"/>
  <c r="W85"/>
  <c r="V85"/>
  <c r="E18" i="9" s="1"/>
</calcChain>
</file>

<file path=xl/connections.xml><?xml version="1.0" encoding="utf-8"?>
<connections xmlns="http://schemas.openxmlformats.org/spreadsheetml/2006/main">
  <connection id="1" name="excel" type="6" refreshedVersion="2" background="1" saveData="1">
    <textPr codePage="57009" sourceFile="\\pfl-l-lenny\data1\SEsenlik\HM4.0\LineMemV4_FULL\Intra_high_efficiency\excel.txt" decimal="," thousands="." space="1" consecutive="1">
      <textFields count="5">
        <textField/>
        <textField/>
        <textField/>
        <textField/>
        <textField/>
      </textFields>
    </textPr>
  </connection>
  <connection id="2" name="excel1" type="6" refreshedVersion="2" background="1" saveData="1">
    <textPr codePage="57009" sourceFile="\\pfl-l-lenny\data1\SEsenlik\HM4.0\reference\Intra_high_efficiency\excel.txt" decimal="," thousands="." space="1" consecutive="1">
      <textFields count="5">
        <textField/>
        <textField/>
        <textField/>
        <textField/>
        <textField/>
      </textFields>
    </textPr>
  </connection>
  <connection id="3" name="excel10" type="6" refreshedVersion="2" background="1" saveData="1">
    <textPr codePage="57009" sourceFile="\\pfl-l-lenny\data1\SEsenlik\HM4.0\reference\Low_delay_loco\excel.txt" decimal="," thousands="." space="1" consecutive="1">
      <textFields>
        <textField/>
      </textFields>
    </textPr>
  </connection>
  <connection id="4" name="excel11" type="6" refreshedVersion="2" background="1" saveData="1">
    <textPr codePage="57009" sourceFile="\\pfl-l-lenny\data1\SEsenlik\HM4.0\LineMemV4_FULL\Low_delay_loco\excel.txt" decimal="," thousands="." space="1" consecutive="1">
      <textFields>
        <textField/>
      </textFields>
    </textPr>
  </connection>
  <connection id="5" name="excel12" type="6" refreshedVersion="2" background="1" saveData="1">
    <textPr codePage="57009" sourceFile="\\pfl-l-lenny\data1\SEsenlik\HM4.0\LineMemV4_FULL\P_high_efficiency\excel.txt" decimal="," thousands="." space="1" consecutive="1">
      <textFields>
        <textField/>
      </textFields>
    </textPr>
  </connection>
  <connection id="6" name="excel13" type="6" refreshedVersion="2" background="1" saveData="1">
    <textPr codePage="57009" sourceFile="\\pfl-l-lenny\data1\SEsenlik\HM4.0\reference\P_high_efficiency\excel.txt" decimal="," thousands="." space="1" consecutive="1">
      <textFields>
        <textField/>
      </textFields>
    </textPr>
  </connection>
  <connection id="7" name="excel14" type="6" refreshedVersion="2" background="1" saveData="1">
    <textPr codePage="57009" sourceFile="\\pfl-l-lenny\data1\SEsenlik\HM4.0\LineMemV4_FULL\P_loco\excel.txt" decimal="," thousands="." space="1" consecutive="1">
      <textFields>
        <textField/>
      </textFields>
    </textPr>
  </connection>
  <connection id="8" name="excel15" type="6" refreshedVersion="2" background="1" saveData="1">
    <textPr codePage="57009" sourceFile="\\pfl-l-lenny\data1\SEsenlik\HM4.0\reference\P_loco\excel.txt" decimal="," thousands="." space="1" consecutive="1">
      <textFields>
        <textField/>
      </textFields>
    </textPr>
  </connection>
  <connection id="9" name="excel2" type="6" refreshedVersion="2" background="1" saveData="1">
    <textPr codePage="57009" sourceFile="\\pfl-l-lenny\data1\SEsenlik\HM4.0\LineMemV4_FULL\Intra_loco\excel.txt" decimal="," thousands="." space="1" consecutive="1">
      <textFields count="5">
        <textField/>
        <textField/>
        <textField/>
        <textField/>
        <textField/>
      </textFields>
    </textPr>
  </connection>
  <connection id="10" name="excel3" type="6" refreshedVersion="2" background="1" saveData="1">
    <textPr codePage="57009" sourceFile="\\pfl-l-lenny\data1\SEsenlik\HM4.0\reference\Intra_loco\excel.txt" decimal="," thousands="." space="1" consecutive="1">
      <textFields count="5">
        <textField/>
        <textField/>
        <textField/>
        <textField/>
        <textField/>
      </textFields>
    </textPr>
  </connection>
  <connection id="11" name="excel4" type="6" refreshedVersion="2" background="1" saveData="1">
    <textPr codePage="57009" sourceFile="\\pfl-l-lenny\data1\SEsenlik\HM4.0\reference\Random_access_high_efficiency\excel.txt" decimal="," thousands="." space="1" consecutive="1">
      <textFields>
        <textField/>
      </textFields>
    </textPr>
  </connection>
  <connection id="12" name="excel5" type="6" refreshedVersion="2" background="1" saveData="1">
    <textPr codePage="57009" sourceFile="\\pfl-l-lenny\data1\SEsenlik\HM4.0\LineMemV4_FULL\Random_access_high_efficiency\excel.txt" decimal="," thousands="." space="1" consecutive="1">
      <textFields>
        <textField/>
      </textFields>
    </textPr>
  </connection>
  <connection id="13" name="excel6" type="6" refreshedVersion="2" background="1" saveData="1">
    <textPr codePage="57009" sourceFile="\\pfl-l-lenny\data1\SEsenlik\HM4.0\reference\Random_access_loco\excel.txt" decimal="," thousands="." space="1" consecutive="1">
      <textFields>
        <textField/>
      </textFields>
    </textPr>
  </connection>
  <connection id="14" name="excel7" type="6" refreshedVersion="2" background="1" saveData="1">
    <textPr codePage="57009" sourceFile="\\pfl-l-lenny\data1\SEsenlik\HM4.0\LineMemV4_FULL\Random_access_loco\excel.txt" decimal="," thousands="." space="1" consecutive="1">
      <textFields>
        <textField/>
      </textFields>
    </textPr>
  </connection>
  <connection id="15" name="excel8" type="6" refreshedVersion="2" background="1" saveData="1">
    <textPr codePage="57009" sourceFile="\\pfl-l-lenny\data1\SEsenlik\HM4.0\LineMemV4_FULL\Low_delay_high_efficiency\excel.txt" decimal="," thousands="." space="1" consecutive="1">
      <textFields>
        <textField/>
      </textFields>
    </textPr>
  </connection>
  <connection id="16" name="excel9" type="6" refreshedVersion="2" background="1" saveData="1">
    <textPr codePage="57009" sourceFile="\\pfl-l-lenny\data1\SEsenlik\HM4.0\reference\Low_delay_high_efficiency\excel.txt" decimal="," thousands="." space="1" consecutive="1">
      <textFields>
        <textField/>
      </textFields>
    </textPr>
  </connection>
</connections>
</file>

<file path=xl/sharedStrings.xml><?xml version="1.0" encoding="utf-8"?>
<sst xmlns="http://schemas.openxmlformats.org/spreadsheetml/2006/main" count="582" uniqueCount="66">
  <si>
    <t>Nebuta</t>
  </si>
  <si>
    <t>QPISlice</t>
  </si>
  <si>
    <t>Class A</t>
  </si>
  <si>
    <t>Traffic</t>
  </si>
  <si>
    <t>4K</t>
  </si>
  <si>
    <t>PeopleOnStreet</t>
  </si>
  <si>
    <t>SteamLocomotive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</si>
  <si>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</si>
  <si>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</si>
  <si>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</si>
  <si>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</si>
  <si>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</si>
  <si>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</si>
  <si>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</si>
  <si>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</si>
  <si>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</si>
  <si>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</si>
  <si>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</si>
  <si>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</si>
  <si>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</si>
  <si>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</si>
  <si>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</si>
  <si>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</si>
  <si>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</si>
  <si>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</si>
  <si>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</si>
  <si>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Vidyo1</t>
  </si>
  <si>
    <t>720p</t>
  </si>
  <si>
    <t>Vidyo3</t>
  </si>
  <si>
    <t>Vidyo4</t>
  </si>
  <si>
    <t>Class E</t>
  </si>
  <si>
    <t>All</t>
  </si>
  <si>
    <t>Time geomean</t>
  </si>
  <si>
    <t>Time ratio</t>
  </si>
  <si>
    <t>Time sum (hours)</t>
  </si>
  <si>
    <t>Reference</t>
  </si>
  <si>
    <t>Tested</t>
  </si>
  <si>
    <t>kbps</t>
  </si>
  <si>
    <t>Y psnr</t>
  </si>
  <si>
    <t>U psnr</t>
  </si>
  <si>
    <t>V psnr</t>
  </si>
  <si>
    <t>Enc T [s]</t>
  </si>
  <si>
    <t>Dec T [s]</t>
  </si>
  <si>
    <t>Enc T [h]</t>
  </si>
  <si>
    <t>Y</t>
  </si>
  <si>
    <t>U</t>
  </si>
  <si>
    <t>V</t>
  </si>
  <si>
    <t>All Intra HE</t>
  </si>
  <si>
    <t>All Intra LC</t>
  </si>
  <si>
    <t>Overall</t>
  </si>
  <si>
    <t>Enc Time[%]</t>
  </si>
  <si>
    <t>Dec Time[%]</t>
  </si>
  <si>
    <t>Random Access HE</t>
  </si>
  <si>
    <t>Random Access LC</t>
  </si>
  <si>
    <t>Low delay B HE</t>
  </si>
  <si>
    <t>Low delay B LC</t>
  </si>
  <si>
    <t>Low delay P HE</t>
  </si>
  <si>
    <t>Low delay P LC</t>
  </si>
  <si>
    <t>BD-rate (piecewise cubic)</t>
  </si>
  <si>
    <t>BD-rate (cubic)</t>
  </si>
  <si>
    <t>Note: BD-rate is computed using piece-wise cubic interpolation</t>
  </si>
  <si>
    <t>Shaded numbers using cubic interpolation</t>
  </si>
  <si>
    <t>Reference:</t>
  </si>
  <si>
    <t>Tested:</t>
  </si>
  <si>
    <t>HM 4.0</t>
  </si>
  <si>
    <t>HM-4.0 + G166 -- WithFrameNumberImplemented</t>
    <phoneticPr fontId="1" type="noConversion"/>
  </si>
</sst>
</file>

<file path=xl/styles.xml><?xml version="1.0" encoding="utf-8"?>
<styleSheet xmlns="http://schemas.openxmlformats.org/spreadsheetml/2006/main">
  <numFmts count="2">
    <numFmt numFmtId="229" formatCode="0.00_ "/>
    <numFmt numFmtId="230" formatCode="0.0%"/>
  </numFmts>
  <fonts count="47">
    <font>
      <sz val="12"/>
      <color indexed="8"/>
      <name val="Calibri"/>
      <family val="2"/>
    </font>
    <font>
      <sz val="8"/>
      <name val="Calibri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23"/>
      <name val="Arial"/>
      <family val="2"/>
    </font>
    <font>
      <sz val="9"/>
      <color indexed="55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</font>
    <font>
      <sz val="12"/>
      <color theme="1"/>
      <name val="Calibri"/>
      <family val="2"/>
    </font>
    <font>
      <sz val="12"/>
      <color theme="1"/>
      <name val="맑은 고딕"/>
      <family val="2"/>
      <scheme val="minor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11"/>
      <color theme="1"/>
      <name val="맑은 고딕"/>
      <family val="2"/>
      <scheme val="minor"/>
    </font>
    <font>
      <b/>
      <sz val="18"/>
      <color theme="3"/>
      <name val="맑은 고딕"/>
      <family val="2"/>
      <scheme val="major"/>
    </font>
    <font>
      <b/>
      <sz val="15"/>
      <color theme="3"/>
      <name val="맑은 고딕"/>
      <family val="2"/>
      <scheme val="minor"/>
    </font>
    <font>
      <b/>
      <sz val="13"/>
      <color theme="3"/>
      <name val="맑은 고딕"/>
      <family val="2"/>
      <scheme val="minor"/>
    </font>
    <font>
      <b/>
      <sz val="11"/>
      <color theme="3"/>
      <name val="맑은 고딕"/>
      <family val="2"/>
      <scheme val="minor"/>
    </font>
    <font>
      <sz val="11"/>
      <color rgb="FF006100"/>
      <name val="맑은 고딕"/>
      <family val="2"/>
      <scheme val="minor"/>
    </font>
    <font>
      <sz val="11"/>
      <color rgb="FF9C0006"/>
      <name val="맑은 고딕"/>
      <family val="2"/>
      <scheme val="minor"/>
    </font>
    <font>
      <sz val="11"/>
      <color rgb="FF9C6500"/>
      <name val="맑은 고딕"/>
      <family val="2"/>
      <scheme val="minor"/>
    </font>
    <font>
      <sz val="11"/>
      <color rgb="FF3F3F76"/>
      <name val="맑은 고딕"/>
      <family val="2"/>
      <scheme val="minor"/>
    </font>
    <font>
      <b/>
      <sz val="11"/>
      <color rgb="FF3F3F3F"/>
      <name val="맑은 고딕"/>
      <family val="2"/>
      <scheme val="minor"/>
    </font>
    <font>
      <b/>
      <sz val="11"/>
      <color rgb="FFFA7D00"/>
      <name val="맑은 고딕"/>
      <family val="2"/>
      <scheme val="minor"/>
    </font>
    <font>
      <sz val="11"/>
      <color rgb="FFFA7D00"/>
      <name val="맑은 고딕"/>
      <family val="2"/>
      <scheme val="minor"/>
    </font>
    <font>
      <b/>
      <sz val="11"/>
      <color theme="0"/>
      <name val="맑은 고딕"/>
      <family val="2"/>
      <scheme val="minor"/>
    </font>
    <font>
      <sz val="11"/>
      <color rgb="FFFF0000"/>
      <name val="맑은 고딕"/>
      <family val="2"/>
      <scheme val="minor"/>
    </font>
    <font>
      <i/>
      <sz val="11"/>
      <color rgb="FF7F7F7F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11"/>
      <color theme="0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9" tint="0.59999389629810485"/>
        <bgColor indexed="65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7">
    <xf numFmtId="0" fontId="0" fillId="0" borderId="0"/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29" borderId="15" applyNumberForma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3" fillId="24" borderId="16" applyNumberFormat="0" applyFont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26" borderId="17" applyNumberFormat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1" fillId="27" borderId="15" applyNumberFormat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29" borderId="20" applyNumberFormat="0" applyAlignment="0" applyProtection="0">
      <alignment vertical="center"/>
    </xf>
    <xf numFmtId="0" fontId="10" fillId="0" borderId="0"/>
    <xf numFmtId="0" fontId="9" fillId="0" borderId="0"/>
    <xf numFmtId="0" fontId="13" fillId="0" borderId="0">
      <alignment vertical="center"/>
    </xf>
    <xf numFmtId="0" fontId="30" fillId="0" borderId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7" borderId="15" applyNumberFormat="0" applyAlignment="0" applyProtection="0">
      <alignment vertical="center"/>
    </xf>
    <xf numFmtId="0" fontId="39" fillId="29" borderId="20" applyNumberFormat="0" applyAlignment="0" applyProtection="0">
      <alignment vertical="center"/>
    </xf>
    <xf numFmtId="0" fontId="40" fillId="29" borderId="15" applyNumberFormat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2" fillId="26" borderId="17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0" fillId="24" borderId="16" applyNumberFormat="0" applyFon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22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7" borderId="15" applyNumberFormat="0" applyAlignment="0" applyProtection="0">
      <alignment vertical="center"/>
    </xf>
    <xf numFmtId="0" fontId="39" fillId="29" borderId="20" applyNumberFormat="0" applyAlignment="0" applyProtection="0">
      <alignment vertical="center"/>
    </xf>
    <xf numFmtId="0" fontId="40" fillId="29" borderId="15" applyNumberFormat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2" fillId="26" borderId="17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23" applyNumberFormat="0" applyFill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46" fillId="32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</cellStyleXfs>
  <cellXfs count="2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229" fontId="2" fillId="2" borderId="4" xfId="0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6" xfId="0" applyNumberFormat="1" applyFont="1" applyFill="1" applyBorder="1" applyAlignment="1"/>
    <xf numFmtId="229" fontId="2" fillId="2" borderId="4" xfId="0" applyNumberFormat="1" applyFont="1" applyFill="1" applyBorder="1"/>
    <xf numFmtId="229" fontId="2" fillId="2" borderId="5" xfId="0" applyNumberFormat="1" applyFont="1" applyFill="1" applyBorder="1"/>
    <xf numFmtId="229" fontId="2" fillId="2" borderId="6" xfId="0" applyNumberFormat="1" applyFont="1" applyFill="1" applyBorder="1"/>
    <xf numFmtId="2" fontId="2" fillId="0" borderId="0" xfId="0" applyNumberFormat="1" applyFont="1"/>
    <xf numFmtId="230" fontId="2" fillId="0" borderId="4" xfId="0" applyNumberFormat="1" applyFont="1" applyBorder="1" applyAlignment="1">
      <alignment horizontal="center"/>
    </xf>
    <xf numFmtId="230" fontId="2" fillId="0" borderId="5" xfId="0" applyNumberFormat="1" applyFont="1" applyBorder="1" applyAlignment="1">
      <alignment horizontal="center"/>
    </xf>
    <xf numFmtId="230" fontId="2" fillId="0" borderId="6" xfId="0" applyNumberFormat="1" applyFont="1" applyBorder="1" applyAlignment="1">
      <alignment horizontal="center"/>
    </xf>
    <xf numFmtId="0" fontId="2" fillId="0" borderId="8" xfId="0" applyFont="1" applyBorder="1"/>
    <xf numFmtId="229" fontId="2" fillId="2" borderId="9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10" xfId="0" applyNumberFormat="1" applyFont="1" applyFill="1" applyBorder="1" applyAlignment="1"/>
    <xf numFmtId="229" fontId="2" fillId="2" borderId="9" xfId="0" applyNumberFormat="1" applyFont="1" applyFill="1" applyBorder="1"/>
    <xf numFmtId="229" fontId="2" fillId="2" borderId="0" xfId="0" applyNumberFormat="1" applyFont="1" applyFill="1" applyBorder="1"/>
    <xf numFmtId="229" fontId="2" fillId="2" borderId="10" xfId="0" applyNumberFormat="1" applyFont="1" applyFill="1" applyBorder="1"/>
    <xf numFmtId="0" fontId="2" fillId="0" borderId="9" xfId="0" applyFont="1" applyBorder="1"/>
    <xf numFmtId="0" fontId="2" fillId="0" borderId="0" xfId="0" applyFont="1" applyBorder="1"/>
    <xf numFmtId="0" fontId="2" fillId="0" borderId="10" xfId="0" applyFont="1" applyBorder="1"/>
    <xf numFmtId="0" fontId="2" fillId="0" borderId="11" xfId="0" applyFont="1" applyBorder="1"/>
    <xf numFmtId="229" fontId="2" fillId="2" borderId="12" xfId="0" applyNumberFormat="1" applyFont="1" applyFill="1" applyBorder="1" applyAlignment="1"/>
    <xf numFmtId="229" fontId="2" fillId="2" borderId="13" xfId="0" applyNumberFormat="1" applyFont="1" applyFill="1" applyBorder="1" applyAlignment="1"/>
    <xf numFmtId="229" fontId="2" fillId="2" borderId="14" xfId="0" applyNumberFormat="1" applyFont="1" applyFill="1" applyBorder="1" applyAlignment="1"/>
    <xf numFmtId="229" fontId="2" fillId="2" borderId="12" xfId="0" applyNumberFormat="1" applyFont="1" applyFill="1" applyBorder="1"/>
    <xf numFmtId="229" fontId="2" fillId="2" borderId="13" xfId="0" applyNumberFormat="1" applyFont="1" applyFill="1" applyBorder="1"/>
    <xf numFmtId="229" fontId="2" fillId="2" borderId="14" xfId="0" applyNumberFormat="1" applyFont="1" applyFill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230" fontId="2" fillId="0" borderId="9" xfId="0" applyNumberFormat="1" applyFont="1" applyBorder="1" applyAlignment="1">
      <alignment horizontal="center"/>
    </xf>
    <xf numFmtId="230" fontId="2" fillId="0" borderId="0" xfId="0" applyNumberFormat="1" applyFont="1" applyBorder="1" applyAlignment="1">
      <alignment horizontal="center"/>
    </xf>
    <xf numFmtId="230" fontId="2" fillId="0" borderId="10" xfId="0" applyNumberFormat="1" applyFont="1" applyBorder="1" applyAlignment="1">
      <alignment horizontal="center"/>
    </xf>
    <xf numFmtId="230" fontId="2" fillId="0" borderId="12" xfId="0" applyNumberFormat="1" applyFont="1" applyBorder="1" applyAlignment="1">
      <alignment horizontal="center"/>
    </xf>
    <xf numFmtId="230" fontId="2" fillId="0" borderId="13" xfId="0" applyNumberFormat="1" applyFont="1" applyBorder="1" applyAlignment="1">
      <alignment horizontal="center"/>
    </xf>
    <xf numFmtId="230" fontId="2" fillId="0" borderId="14" xfId="0" applyNumberFormat="1" applyFont="1" applyBorder="1" applyAlignment="1">
      <alignment horizontal="center"/>
    </xf>
    <xf numFmtId="229" fontId="2" fillId="0" borderId="0" xfId="0" applyNumberFormat="1" applyFont="1"/>
    <xf numFmtId="9" fontId="2" fillId="0" borderId="0" xfId="0" applyNumberFormat="1" applyFont="1"/>
    <xf numFmtId="0" fontId="3" fillId="0" borderId="0" xfId="0" applyFont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230" fontId="4" fillId="0" borderId="13" xfId="0" applyNumberFormat="1" applyFont="1" applyBorder="1" applyAlignment="1">
      <alignment horizontal="center"/>
    </xf>
    <xf numFmtId="230" fontId="4" fillId="0" borderId="14" xfId="0" applyNumberFormat="1" applyFont="1" applyBorder="1" applyAlignment="1">
      <alignment horizontal="center"/>
    </xf>
    <xf numFmtId="0" fontId="3" fillId="0" borderId="7" xfId="0" applyFont="1" applyBorder="1"/>
    <xf numFmtId="0" fontId="2" fillId="3" borderId="7" xfId="0" applyFont="1" applyFill="1" applyBorder="1"/>
    <xf numFmtId="229" fontId="2" fillId="3" borderId="4" xfId="0" applyNumberFormat="1" applyFont="1" applyFill="1" applyBorder="1" applyAlignment="1"/>
    <xf numFmtId="229" fontId="2" fillId="3" borderId="5" xfId="0" applyNumberFormat="1" applyFont="1" applyFill="1" applyBorder="1" applyAlignment="1"/>
    <xf numFmtId="229" fontId="2" fillId="3" borderId="6" xfId="0" applyNumberFormat="1" applyFont="1" applyFill="1" applyBorder="1" applyAlignment="1"/>
    <xf numFmtId="0" fontId="2" fillId="3" borderId="0" xfId="0" applyFont="1" applyFill="1"/>
    <xf numFmtId="2" fontId="2" fillId="3" borderId="0" xfId="0" applyNumberFormat="1" applyFont="1" applyFill="1"/>
    <xf numFmtId="230" fontId="2" fillId="3" borderId="4" xfId="0" applyNumberFormat="1" applyFont="1" applyFill="1" applyBorder="1" applyAlignment="1">
      <alignment horizontal="center"/>
    </xf>
    <xf numFmtId="230" fontId="2" fillId="3" borderId="5" xfId="0" applyNumberFormat="1" applyFont="1" applyFill="1" applyBorder="1" applyAlignment="1">
      <alignment horizontal="center"/>
    </xf>
    <xf numFmtId="230" fontId="2" fillId="3" borderId="6" xfId="0" applyNumberFormat="1" applyFont="1" applyFill="1" applyBorder="1" applyAlignment="1">
      <alignment horizontal="center"/>
    </xf>
    <xf numFmtId="0" fontId="2" fillId="3" borderId="8" xfId="0" applyFont="1" applyFill="1" applyBorder="1"/>
    <xf numFmtId="229" fontId="2" fillId="3" borderId="9" xfId="0" applyNumberFormat="1" applyFont="1" applyFill="1" applyBorder="1" applyAlignment="1"/>
    <xf numFmtId="229" fontId="2" fillId="3" borderId="0" xfId="0" applyNumberFormat="1" applyFont="1" applyFill="1" applyBorder="1" applyAlignment="1"/>
    <xf numFmtId="229" fontId="2" fillId="3" borderId="10" xfId="0" applyNumberFormat="1" applyFont="1" applyFill="1" applyBorder="1" applyAlignment="1"/>
    <xf numFmtId="0" fontId="2" fillId="3" borderId="9" xfId="0" applyFont="1" applyFill="1" applyBorder="1"/>
    <xf numFmtId="0" fontId="2" fillId="3" borderId="0" xfId="0" applyFont="1" applyFill="1" applyBorder="1"/>
    <xf numFmtId="0" fontId="2" fillId="3" borderId="10" xfId="0" applyFont="1" applyFill="1" applyBorder="1"/>
    <xf numFmtId="0" fontId="2" fillId="3" borderId="11" xfId="0" applyFont="1" applyFill="1" applyBorder="1"/>
    <xf numFmtId="229" fontId="2" fillId="3" borderId="12" xfId="0" applyNumberFormat="1" applyFont="1" applyFill="1" applyBorder="1" applyAlignment="1"/>
    <xf numFmtId="229" fontId="2" fillId="3" borderId="13" xfId="0" applyNumberFormat="1" applyFont="1" applyFill="1" applyBorder="1" applyAlignment="1"/>
    <xf numFmtId="229" fontId="2" fillId="3" borderId="14" xfId="0" applyNumberFormat="1" applyFont="1" applyFill="1" applyBorder="1" applyAlignment="1"/>
    <xf numFmtId="0" fontId="2" fillId="3" borderId="12" xfId="0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229" fontId="2" fillId="3" borderId="4" xfId="0" applyNumberFormat="1" applyFont="1" applyFill="1" applyBorder="1"/>
    <xf numFmtId="229" fontId="2" fillId="3" borderId="5" xfId="0" applyNumberFormat="1" applyFont="1" applyFill="1" applyBorder="1"/>
    <xf numFmtId="229" fontId="2" fillId="3" borderId="6" xfId="0" applyNumberFormat="1" applyFont="1" applyFill="1" applyBorder="1"/>
    <xf numFmtId="229" fontId="2" fillId="3" borderId="9" xfId="0" applyNumberFormat="1" applyFont="1" applyFill="1" applyBorder="1"/>
    <xf numFmtId="229" fontId="2" fillId="3" borderId="0" xfId="0" applyNumberFormat="1" applyFont="1" applyFill="1" applyBorder="1"/>
    <xf numFmtId="229" fontId="2" fillId="3" borderId="10" xfId="0" applyNumberFormat="1" applyFont="1" applyFill="1" applyBorder="1"/>
    <xf numFmtId="229" fontId="2" fillId="3" borderId="12" xfId="0" applyNumberFormat="1" applyFont="1" applyFill="1" applyBorder="1"/>
    <xf numFmtId="229" fontId="2" fillId="3" borderId="13" xfId="0" applyNumberFormat="1" applyFont="1" applyFill="1" applyBorder="1"/>
    <xf numFmtId="229" fontId="2" fillId="3" borderId="14" xfId="0" applyNumberFormat="1" applyFont="1" applyFill="1" applyBorder="1"/>
    <xf numFmtId="2" fontId="5" fillId="4" borderId="0" xfId="0" applyNumberFormat="1" applyFont="1" applyFill="1"/>
    <xf numFmtId="230" fontId="5" fillId="4" borderId="4" xfId="0" applyNumberFormat="1" applyFont="1" applyFill="1" applyBorder="1" applyAlignment="1">
      <alignment horizontal="center"/>
    </xf>
    <xf numFmtId="230" fontId="5" fillId="4" borderId="5" xfId="0" applyNumberFormat="1" applyFont="1" applyFill="1" applyBorder="1" applyAlignment="1">
      <alignment horizontal="center"/>
    </xf>
    <xf numFmtId="230" fontId="5" fillId="4" borderId="6" xfId="0" applyNumberFormat="1" applyFont="1" applyFill="1" applyBorder="1" applyAlignment="1">
      <alignment horizontal="center"/>
    </xf>
    <xf numFmtId="0" fontId="5" fillId="4" borderId="9" xfId="0" applyFont="1" applyFill="1" applyBorder="1"/>
    <xf numFmtId="0" fontId="5" fillId="4" borderId="0" xfId="0" applyFont="1" applyFill="1" applyBorder="1"/>
    <xf numFmtId="0" fontId="5" fillId="4" borderId="10" xfId="0" applyFont="1" applyFill="1" applyBorder="1"/>
    <xf numFmtId="0" fontId="5" fillId="4" borderId="12" xfId="0" applyFont="1" applyFill="1" applyBorder="1"/>
    <xf numFmtId="0" fontId="5" fillId="4" borderId="13" xfId="0" applyFont="1" applyFill="1" applyBorder="1"/>
    <xf numFmtId="0" fontId="5" fillId="4" borderId="14" xfId="0" applyFont="1" applyFill="1" applyBorder="1"/>
    <xf numFmtId="230" fontId="5" fillId="4" borderId="9" xfId="0" applyNumberFormat="1" applyFont="1" applyFill="1" applyBorder="1" applyAlignment="1">
      <alignment horizontal="center"/>
    </xf>
    <xf numFmtId="230" fontId="5" fillId="4" borderId="0" xfId="0" applyNumberFormat="1" applyFont="1" applyFill="1" applyBorder="1" applyAlignment="1">
      <alignment horizontal="center"/>
    </xf>
    <xf numFmtId="230" fontId="5" fillId="4" borderId="10" xfId="0" applyNumberFormat="1" applyFont="1" applyFill="1" applyBorder="1" applyAlignment="1">
      <alignment horizontal="center"/>
    </xf>
    <xf numFmtId="10" fontId="5" fillId="4" borderId="0" xfId="0" applyNumberFormat="1" applyFont="1" applyFill="1" applyBorder="1"/>
    <xf numFmtId="0" fontId="2" fillId="0" borderId="1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8" xfId="0" applyFont="1" applyBorder="1"/>
    <xf numFmtId="230" fontId="2" fillId="0" borderId="9" xfId="0" applyNumberFormat="1" applyFont="1" applyBorder="1"/>
    <xf numFmtId="230" fontId="2" fillId="0" borderId="0" xfId="0" applyNumberFormat="1" applyFont="1" applyBorder="1"/>
    <xf numFmtId="230" fontId="2" fillId="0" borderId="10" xfId="0" applyNumberFormat="1" applyFont="1" applyBorder="1"/>
    <xf numFmtId="230" fontId="2" fillId="0" borderId="12" xfId="0" applyNumberFormat="1" applyFont="1" applyBorder="1"/>
    <xf numFmtId="230" fontId="2" fillId="0" borderId="13" xfId="0" applyNumberFormat="1" applyFont="1" applyBorder="1"/>
    <xf numFmtId="230" fontId="2" fillId="0" borderId="14" xfId="0" applyNumberFormat="1" applyFont="1" applyBorder="1"/>
    <xf numFmtId="229" fontId="11" fillId="3" borderId="4" xfId="0" applyNumberFormat="1" applyFont="1" applyFill="1" applyBorder="1"/>
    <xf numFmtId="229" fontId="7" fillId="2" borderId="4" xfId="0" applyNumberFormat="1" applyFont="1" applyFill="1" applyBorder="1" applyAlignment="1"/>
    <xf numFmtId="229" fontId="7" fillId="2" borderId="5" xfId="0" applyNumberFormat="1" applyFont="1" applyFill="1" applyBorder="1" applyAlignment="1"/>
    <xf numFmtId="229" fontId="7" fillId="2" borderId="9" xfId="0" applyNumberFormat="1" applyFont="1" applyFill="1" applyBorder="1" applyAlignment="1"/>
    <xf numFmtId="229" fontId="7" fillId="2" borderId="0" xfId="0" applyNumberFormat="1" applyFont="1" applyFill="1" applyBorder="1" applyAlignment="1"/>
    <xf numFmtId="229" fontId="7" fillId="2" borderId="12" xfId="0" applyNumberFormat="1" applyFont="1" applyFill="1" applyBorder="1" applyAlignment="1"/>
    <xf numFmtId="229" fontId="7" fillId="2" borderId="13" xfId="0" applyNumberFormat="1" applyFont="1" applyFill="1" applyBorder="1" applyAlignment="1"/>
    <xf numFmtId="229" fontId="2" fillId="2" borderId="9" xfId="42" applyNumberFormat="1" applyFont="1" applyFill="1" applyBorder="1" applyAlignment="1"/>
    <xf numFmtId="229" fontId="2" fillId="2" borderId="0" xfId="42" applyNumberFormat="1" applyFont="1" applyFill="1" applyBorder="1" applyAlignment="1"/>
    <xf numFmtId="0" fontId="2" fillId="0" borderId="4" xfId="0" applyFont="1" applyBorder="1"/>
    <xf numFmtId="229" fontId="8" fillId="2" borderId="12" xfId="0" applyNumberFormat="1" applyFont="1" applyFill="1" applyBorder="1" applyAlignment="1"/>
    <xf numFmtId="229" fontId="8" fillId="2" borderId="13" xfId="0" applyNumberFormat="1" applyFont="1" applyFill="1" applyBorder="1" applyAlignment="1"/>
    <xf numFmtId="0" fontId="2" fillId="0" borderId="8" xfId="0" applyFont="1" applyFill="1" applyBorder="1"/>
    <xf numFmtId="0" fontId="2" fillId="0" borderId="11" xfId="0" applyFont="1" applyFill="1" applyBorder="1"/>
    <xf numFmtId="0" fontId="2" fillId="0" borderId="7" xfId="0" applyFont="1" applyFill="1" applyBorder="1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9" fontId="2" fillId="0" borderId="9" xfId="0" applyNumberFormat="1" applyFont="1" applyBorder="1" applyAlignment="1">
      <alignment horizontal="center"/>
    </xf>
    <xf numFmtId="9" fontId="2" fillId="0" borderId="0" xfId="0" applyNumberFormat="1" applyFont="1" applyBorder="1" applyAlignment="1">
      <alignment horizontal="center"/>
    </xf>
    <xf numFmtId="9" fontId="2" fillId="0" borderId="10" xfId="0" applyNumberFormat="1" applyFont="1" applyBorder="1" applyAlignment="1">
      <alignment horizontal="center"/>
    </xf>
    <xf numFmtId="9" fontId="2" fillId="0" borderId="12" xfId="0" applyNumberFormat="1" applyFont="1" applyBorder="1" applyAlignment="1">
      <alignment horizontal="center"/>
    </xf>
    <xf numFmtId="9" fontId="2" fillId="0" borderId="13" xfId="0" applyNumberFormat="1" applyFont="1" applyBorder="1" applyAlignment="1">
      <alignment horizontal="center"/>
    </xf>
    <xf numFmtId="9" fontId="2" fillId="0" borderId="14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229" fontId="2" fillId="2" borderId="4" xfId="0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4" xfId="0" applyNumberFormat="1" applyFont="1" applyFill="1" applyBorder="1"/>
    <xf numFmtId="229" fontId="2" fillId="2" borderId="5" xfId="0" applyNumberFormat="1" applyFont="1" applyFill="1" applyBorder="1"/>
    <xf numFmtId="229" fontId="2" fillId="2" borderId="9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9" xfId="0" applyNumberFormat="1" applyFont="1" applyFill="1" applyBorder="1"/>
    <xf numFmtId="229" fontId="2" fillId="2" borderId="0" xfId="0" applyNumberFormat="1" applyFont="1" applyFill="1" applyBorder="1"/>
    <xf numFmtId="229" fontId="2" fillId="2" borderId="12" xfId="0" applyNumberFormat="1" applyFont="1" applyFill="1" applyBorder="1" applyAlignment="1"/>
    <xf numFmtId="229" fontId="2" fillId="2" borderId="13" xfId="0" applyNumberFormat="1" applyFont="1" applyFill="1" applyBorder="1" applyAlignment="1"/>
    <xf numFmtId="229" fontId="2" fillId="2" borderId="12" xfId="0" applyNumberFormat="1" applyFont="1" applyFill="1" applyBorder="1"/>
    <xf numFmtId="229" fontId="2" fillId="2" borderId="13" xfId="0" applyNumberFormat="1" applyFont="1" applyFill="1" applyBorder="1"/>
    <xf numFmtId="229" fontId="2" fillId="2" borderId="9" xfId="43" applyNumberFormat="1" applyFont="1" applyFill="1" applyBorder="1" applyAlignment="1"/>
    <xf numFmtId="229" fontId="2" fillId="2" borderId="0" xfId="43" applyNumberFormat="1" applyFont="1" applyFill="1" applyBorder="1" applyAlignment="1"/>
    <xf numFmtId="229" fontId="2" fillId="2" borderId="12" xfId="43" applyNumberFormat="1" applyFont="1" applyFill="1" applyBorder="1" applyAlignment="1"/>
    <xf numFmtId="229" fontId="2" fillId="2" borderId="13" xfId="43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13" xfId="0" applyNumberFormat="1" applyFont="1" applyFill="1" applyBorder="1" applyAlignment="1"/>
    <xf numFmtId="229" fontId="2" fillId="2" borderId="4" xfId="0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4" xfId="0" applyNumberFormat="1" applyFont="1" applyFill="1" applyBorder="1"/>
    <xf numFmtId="229" fontId="2" fillId="2" borderId="5" xfId="0" applyNumberFormat="1" applyFont="1" applyFill="1" applyBorder="1"/>
    <xf numFmtId="229" fontId="2" fillId="2" borderId="9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9" xfId="0" applyNumberFormat="1" applyFont="1" applyFill="1" applyBorder="1"/>
    <xf numFmtId="229" fontId="2" fillId="2" borderId="0" xfId="0" applyNumberFormat="1" applyFont="1" applyFill="1" applyBorder="1"/>
    <xf numFmtId="229" fontId="2" fillId="2" borderId="12" xfId="0" applyNumberFormat="1" applyFont="1" applyFill="1" applyBorder="1" applyAlignment="1"/>
    <xf numFmtId="229" fontId="2" fillId="2" borderId="13" xfId="0" applyNumberFormat="1" applyFont="1" applyFill="1" applyBorder="1" applyAlignment="1"/>
    <xf numFmtId="229" fontId="2" fillId="2" borderId="12" xfId="0" applyNumberFormat="1" applyFont="1" applyFill="1" applyBorder="1"/>
    <xf numFmtId="229" fontId="2" fillId="2" borderId="13" xfId="0" applyNumberFormat="1" applyFont="1" applyFill="1" applyBorder="1"/>
    <xf numFmtId="229" fontId="2" fillId="2" borderId="9" xfId="43" applyNumberFormat="1" applyFont="1" applyFill="1" applyBorder="1" applyAlignment="1"/>
    <xf numFmtId="229" fontId="2" fillId="2" borderId="0" xfId="43" applyNumberFormat="1" applyFont="1" applyFill="1" applyBorder="1" applyAlignment="1"/>
    <xf numFmtId="229" fontId="2" fillId="2" borderId="12" xfId="43" applyNumberFormat="1" applyFont="1" applyFill="1" applyBorder="1" applyAlignment="1"/>
    <xf numFmtId="229" fontId="2" fillId="2" borderId="13" xfId="43" applyNumberFormat="1" applyFont="1" applyFill="1" applyBorder="1" applyAlignment="1"/>
    <xf numFmtId="229" fontId="2" fillId="2" borderId="4" xfId="0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4" xfId="0" applyNumberFormat="1" applyFont="1" applyFill="1" applyBorder="1"/>
    <xf numFmtId="229" fontId="2" fillId="2" borderId="5" xfId="0" applyNumberFormat="1" applyFont="1" applyFill="1" applyBorder="1"/>
    <xf numFmtId="229" fontId="2" fillId="2" borderId="9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9" xfId="0" applyNumberFormat="1" applyFont="1" applyFill="1" applyBorder="1"/>
    <xf numFmtId="229" fontId="2" fillId="2" borderId="0" xfId="0" applyNumberFormat="1" applyFont="1" applyFill="1" applyBorder="1"/>
    <xf numFmtId="229" fontId="2" fillId="2" borderId="12" xfId="0" applyNumberFormat="1" applyFont="1" applyFill="1" applyBorder="1" applyAlignment="1"/>
    <xf numFmtId="229" fontId="2" fillId="2" borderId="13" xfId="0" applyNumberFormat="1" applyFont="1" applyFill="1" applyBorder="1" applyAlignment="1"/>
    <xf numFmtId="229" fontId="2" fillId="2" borderId="4" xfId="0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9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12" xfId="0" applyNumberFormat="1" applyFont="1" applyFill="1" applyBorder="1" applyAlignment="1"/>
    <xf numFmtId="229" fontId="2" fillId="2" borderId="13" xfId="0" applyNumberFormat="1" applyFont="1" applyFill="1" applyBorder="1" applyAlignment="1"/>
    <xf numFmtId="229" fontId="2" fillId="2" borderId="4" xfId="0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9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12" xfId="0" applyNumberFormat="1" applyFont="1" applyFill="1" applyBorder="1" applyAlignment="1"/>
    <xf numFmtId="229" fontId="2" fillId="2" borderId="13" xfId="0" applyNumberFormat="1" applyFont="1" applyFill="1" applyBorder="1" applyAlignment="1"/>
    <xf numFmtId="229" fontId="2" fillId="2" borderId="4" xfId="0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9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12" xfId="0" applyNumberFormat="1" applyFont="1" applyFill="1" applyBorder="1" applyAlignment="1"/>
    <xf numFmtId="229" fontId="2" fillId="2" borderId="13" xfId="0" applyNumberFormat="1" applyFont="1" applyFill="1" applyBorder="1" applyAlignment="1"/>
    <xf numFmtId="229" fontId="2" fillId="2" borderId="4" xfId="0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9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12" xfId="0" applyNumberFormat="1" applyFont="1" applyFill="1" applyBorder="1" applyAlignment="1"/>
    <xf numFmtId="229" fontId="2" fillId="2" borderId="13" xfId="0" applyNumberFormat="1" applyFont="1" applyFill="1" applyBorder="1" applyAlignment="1"/>
    <xf numFmtId="229" fontId="2" fillId="2" borderId="4" xfId="0" applyNumberFormat="1" applyFont="1" applyFill="1" applyBorder="1" applyAlignment="1"/>
    <xf numFmtId="229" fontId="2" fillId="2" borderId="5" xfId="0" applyNumberFormat="1" applyFont="1" applyFill="1" applyBorder="1" applyAlignment="1"/>
    <xf numFmtId="229" fontId="2" fillId="2" borderId="9" xfId="0" applyNumberFormat="1" applyFont="1" applyFill="1" applyBorder="1" applyAlignment="1"/>
    <xf numFmtId="229" fontId="2" fillId="2" borderId="0" xfId="0" applyNumberFormat="1" applyFont="1" applyFill="1" applyBorder="1" applyAlignment="1"/>
    <xf numFmtId="229" fontId="2" fillId="2" borderId="12" xfId="0" applyNumberFormat="1" applyFont="1" applyFill="1" applyBorder="1" applyAlignment="1"/>
    <xf numFmtId="229" fontId="2" fillId="2" borderId="13" xfId="0" applyNumberFormat="1" applyFont="1" applyFill="1" applyBorder="1" applyAlignment="1"/>
    <xf numFmtId="0" fontId="3" fillId="0" borderId="0" xfId="0" applyFont="1"/>
  </cellXfs>
  <cellStyles count="127">
    <cellStyle name="20% - 강조색1 2" xfId="1"/>
    <cellStyle name="20% - 강조색1 3" xfId="64"/>
    <cellStyle name="20% - 강조색1 4" xfId="104"/>
    <cellStyle name="20% - 강조색2 2" xfId="2"/>
    <cellStyle name="20% - 강조색2 3" xfId="68"/>
    <cellStyle name="20% - 강조색2 4" xfId="108"/>
    <cellStyle name="20% - 강조색3 2" xfId="3"/>
    <cellStyle name="20% - 강조색3 3" xfId="72"/>
    <cellStyle name="20% - 강조색3 4" xfId="112"/>
    <cellStyle name="20% - 강조색4 2" xfId="4"/>
    <cellStyle name="20% - 강조색4 3" xfId="76"/>
    <cellStyle name="20% - 강조색4 4" xfId="116"/>
    <cellStyle name="20% - 강조색5 2" xfId="5"/>
    <cellStyle name="20% - 강조색5 3" xfId="80"/>
    <cellStyle name="20% - 강조색5 4" xfId="120"/>
    <cellStyle name="20% - 강조색6 2" xfId="6"/>
    <cellStyle name="20% - 강조색6 3" xfId="84"/>
    <cellStyle name="20% - 강조색6 4" xfId="124"/>
    <cellStyle name="40% - 강조색1 2" xfId="7"/>
    <cellStyle name="40% - 강조색1 3" xfId="65"/>
    <cellStyle name="40% - 강조색1 4" xfId="105"/>
    <cellStyle name="40% - 강조색2 2" xfId="8"/>
    <cellStyle name="40% - 강조색2 3" xfId="69"/>
    <cellStyle name="40% - 강조색2 4" xfId="109"/>
    <cellStyle name="40% - 강조색3 2" xfId="9"/>
    <cellStyle name="40% - 강조색3 3" xfId="73"/>
    <cellStyle name="40% - 강조색3 4" xfId="113"/>
    <cellStyle name="40% - 강조색4 2" xfId="10"/>
    <cellStyle name="40% - 강조색4 3" xfId="77"/>
    <cellStyle name="40% - 강조색4 4" xfId="117"/>
    <cellStyle name="40% - 강조색5 2" xfId="11"/>
    <cellStyle name="40% - 강조색5 3" xfId="81"/>
    <cellStyle name="40% - 강조색5 4" xfId="121"/>
    <cellStyle name="40% - 강조색6 2" xfId="12"/>
    <cellStyle name="40% - 강조색6 3" xfId="85"/>
    <cellStyle name="40% - 강조색6 4" xfId="125"/>
    <cellStyle name="60% - 강조색1 2" xfId="13"/>
    <cellStyle name="60% - 강조색1 3" xfId="66"/>
    <cellStyle name="60% - 강조색1 4" xfId="106"/>
    <cellStyle name="60% - 강조색2 2" xfId="14"/>
    <cellStyle name="60% - 강조색2 3" xfId="70"/>
    <cellStyle name="60% - 강조색2 4" xfId="110"/>
    <cellStyle name="60% - 강조색3 2" xfId="15"/>
    <cellStyle name="60% - 강조색3 3" xfId="74"/>
    <cellStyle name="60% - 강조색3 4" xfId="114"/>
    <cellStyle name="60% - 강조색4 2" xfId="16"/>
    <cellStyle name="60% - 강조색4 3" xfId="78"/>
    <cellStyle name="60% - 강조색4 4" xfId="118"/>
    <cellStyle name="60% - 강조색5 2" xfId="17"/>
    <cellStyle name="60% - 강조색5 3" xfId="82"/>
    <cellStyle name="60% - 강조색5 4" xfId="122"/>
    <cellStyle name="60% - 강조색6 2" xfId="18"/>
    <cellStyle name="60% - 강조색6 3" xfId="86"/>
    <cellStyle name="60% - 강조색6 4" xfId="126"/>
    <cellStyle name="강조색1 2" xfId="19"/>
    <cellStyle name="강조색1 3" xfId="63"/>
    <cellStyle name="강조색1 4" xfId="103"/>
    <cellStyle name="강조색2 2" xfId="20"/>
    <cellStyle name="강조색2 3" xfId="67"/>
    <cellStyle name="강조색2 4" xfId="107"/>
    <cellStyle name="강조색3 2" xfId="21"/>
    <cellStyle name="강조색3 3" xfId="71"/>
    <cellStyle name="강조색3 4" xfId="111"/>
    <cellStyle name="강조색4 2" xfId="22"/>
    <cellStyle name="강조색4 3" xfId="75"/>
    <cellStyle name="강조색4 4" xfId="115"/>
    <cellStyle name="강조색5 2" xfId="23"/>
    <cellStyle name="강조색5 3" xfId="79"/>
    <cellStyle name="강조색5 4" xfId="119"/>
    <cellStyle name="강조색6 2" xfId="24"/>
    <cellStyle name="강조색6 3" xfId="83"/>
    <cellStyle name="강조색6 4" xfId="123"/>
    <cellStyle name="경고문 2" xfId="25"/>
    <cellStyle name="경고문 3" xfId="59"/>
    <cellStyle name="경고문 4" xfId="100"/>
    <cellStyle name="계산 2" xfId="26"/>
    <cellStyle name="계산 3" xfId="56"/>
    <cellStyle name="계산 4" xfId="97"/>
    <cellStyle name="나쁨 2" xfId="27"/>
    <cellStyle name="나쁨 3" xfId="52"/>
    <cellStyle name="나쁨 4" xfId="93"/>
    <cellStyle name="메모 2" xfId="28"/>
    <cellStyle name="메모 3" xfId="60"/>
    <cellStyle name="보통 2" xfId="29"/>
    <cellStyle name="보통 3" xfId="53"/>
    <cellStyle name="보통 4" xfId="94"/>
    <cellStyle name="설명 텍스트 2" xfId="30"/>
    <cellStyle name="설명 텍스트 3" xfId="61"/>
    <cellStyle name="설명 텍스트 4" xfId="101"/>
    <cellStyle name="셀 확인 2" xfId="31"/>
    <cellStyle name="셀 확인 3" xfId="58"/>
    <cellStyle name="셀 확인 4" xfId="99"/>
    <cellStyle name="연결된 셀 2" xfId="32"/>
    <cellStyle name="연결된 셀 3" xfId="57"/>
    <cellStyle name="연결된 셀 4" xfId="98"/>
    <cellStyle name="요약 2" xfId="33"/>
    <cellStyle name="요약 3" xfId="62"/>
    <cellStyle name="요약 4" xfId="102"/>
    <cellStyle name="입력 2" xfId="34"/>
    <cellStyle name="입력 3" xfId="54"/>
    <cellStyle name="입력 4" xfId="95"/>
    <cellStyle name="제목 1 2" xfId="35"/>
    <cellStyle name="제목 1 3" xfId="47"/>
    <cellStyle name="제목 1 4" xfId="88"/>
    <cellStyle name="제목 2 2" xfId="36"/>
    <cellStyle name="제목 2 3" xfId="48"/>
    <cellStyle name="제목 2 4" xfId="89"/>
    <cellStyle name="제목 3 2" xfId="37"/>
    <cellStyle name="제목 3 3" xfId="49"/>
    <cellStyle name="제목 3 4" xfId="90"/>
    <cellStyle name="제목 4 2" xfId="38"/>
    <cellStyle name="제목 4 3" xfId="50"/>
    <cellStyle name="제목 4 4" xfId="91"/>
    <cellStyle name="제목 5" xfId="39"/>
    <cellStyle name="제목 6" xfId="46"/>
    <cellStyle name="제목 7" xfId="87"/>
    <cellStyle name="좋음 2" xfId="40"/>
    <cellStyle name="좋음 3" xfId="51"/>
    <cellStyle name="좋음 4" xfId="92"/>
    <cellStyle name="출력 2" xfId="41"/>
    <cellStyle name="출력 3" xfId="55"/>
    <cellStyle name="출력 4" xfId="96"/>
    <cellStyle name="표준" xfId="0" builtinId="0"/>
    <cellStyle name="표준 2" xfId="42"/>
    <cellStyle name="표준 3" xfId="43"/>
    <cellStyle name="표준 4" xfId="44"/>
    <cellStyle name="표준 5" xfId="45"/>
  </cellStyles>
  <dxfs count="18"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 patternType="solid">
          <fgColor indexed="64"/>
          <bgColor rgb="FFCCFFCC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excel_1" connectionId="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excel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excel" connectionId="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excel_1" connectionId="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excel_1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excel_2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excel_1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excel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excel_2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excel_2" connectionId="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excel_1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excel" connectionId="11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excel_1" connectionId="1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excel" connectionId="1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excel_1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excel_1" connectionId="1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queryTable" Target="../queryTables/queryTable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.xml"/><Relationship Id="rId2" Type="http://schemas.openxmlformats.org/officeDocument/2006/relationships/queryTable" Target="../queryTables/queryTable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2.xml"/><Relationship Id="rId2" Type="http://schemas.openxmlformats.org/officeDocument/2006/relationships/queryTable" Target="../queryTables/queryTable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4.xml"/><Relationship Id="rId2" Type="http://schemas.openxmlformats.org/officeDocument/2006/relationships/queryTable" Target="../queryTables/queryTable1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6.xml"/><Relationship Id="rId2" Type="http://schemas.openxmlformats.org/officeDocument/2006/relationships/queryTable" Target="../queryTables/queryTable1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9"/>
  <dimension ref="B1:K48"/>
  <sheetViews>
    <sheetView tabSelected="1" workbookViewId="0">
      <selection activeCell="K4" sqref="K4"/>
    </sheetView>
  </sheetViews>
  <sheetFormatPr defaultColWidth="10.875" defaultRowHeight="12"/>
  <cols>
    <col min="1" max="1" width="4.125" style="1" customWidth="1"/>
    <col min="2" max="2" width="10.875" style="1" customWidth="1"/>
    <col min="3" max="8" width="8.875" style="1" customWidth="1"/>
    <col min="9" max="16384" width="10.875" style="1"/>
  </cols>
  <sheetData>
    <row r="1" spans="2:11" ht="12.75" thickBot="1"/>
    <row r="2" spans="2:11">
      <c r="C2" s="129" t="s">
        <v>47</v>
      </c>
      <c r="D2" s="130"/>
      <c r="E2" s="131"/>
      <c r="F2" s="129" t="s">
        <v>48</v>
      </c>
      <c r="G2" s="130"/>
      <c r="H2" s="131"/>
      <c r="J2" s="52" t="s">
        <v>62</v>
      </c>
      <c r="K2" s="52" t="s">
        <v>64</v>
      </c>
    </row>
    <row r="3" spans="2:11" ht="12.75" thickBot="1">
      <c r="C3" s="53" t="s">
        <v>44</v>
      </c>
      <c r="D3" s="54" t="s">
        <v>45</v>
      </c>
      <c r="E3" s="55" t="s">
        <v>46</v>
      </c>
      <c r="F3" s="53" t="s">
        <v>44</v>
      </c>
      <c r="G3" s="54" t="s">
        <v>45</v>
      </c>
      <c r="H3" s="55" t="s">
        <v>46</v>
      </c>
      <c r="J3" s="52" t="s">
        <v>63</v>
      </c>
      <c r="K3" s="222" t="s">
        <v>65</v>
      </c>
    </row>
    <row r="4" spans="2:11">
      <c r="B4" s="13" t="s">
        <v>2</v>
      </c>
      <c r="C4" s="21" t="e">
        <f>'AI-HE'!T83</f>
        <v>#VALUE!</v>
      </c>
      <c r="D4" s="22" t="e">
        <f>'AI-HE'!U83</f>
        <v>#VALUE!</v>
      </c>
      <c r="E4" s="23" t="e">
        <f>'AI-HE'!V83</f>
        <v>#VALUE!</v>
      </c>
      <c r="F4" s="21" t="e">
        <f>'AI-LC'!T83</f>
        <v>#VALUE!</v>
      </c>
      <c r="G4" s="22" t="e">
        <f>'AI-LC'!U83</f>
        <v>#VALUE!</v>
      </c>
      <c r="H4" s="23" t="e">
        <f>'AI-LC'!V83</f>
        <v>#VALUE!</v>
      </c>
    </row>
    <row r="5" spans="2:11">
      <c r="B5" s="24" t="s">
        <v>7</v>
      </c>
      <c r="C5" s="44" t="e">
        <f>'AI-HE'!T84</f>
        <v>#VALUE!</v>
      </c>
      <c r="D5" s="45" t="e">
        <f>'AI-HE'!U84</f>
        <v>#VALUE!</v>
      </c>
      <c r="E5" s="46" t="e">
        <f>'AI-HE'!V84</f>
        <v>#VALUE!</v>
      </c>
      <c r="F5" s="44" t="e">
        <f>'AI-LC'!T84</f>
        <v>#VALUE!</v>
      </c>
      <c r="G5" s="45" t="e">
        <f>'AI-LC'!U84</f>
        <v>#VALUE!</v>
      </c>
      <c r="H5" s="46" t="e">
        <f>'AI-LC'!V84</f>
        <v>#VALUE!</v>
      </c>
    </row>
    <row r="6" spans="2:11">
      <c r="B6" s="24" t="s">
        <v>14</v>
      </c>
      <c r="C6" s="44" t="e">
        <f>'AI-HE'!T85</f>
        <v>#VALUE!</v>
      </c>
      <c r="D6" s="45" t="e">
        <f>'AI-HE'!U85</f>
        <v>#VALUE!</v>
      </c>
      <c r="E6" s="46" t="e">
        <f>'AI-HE'!V85</f>
        <v>#VALUE!</v>
      </c>
      <c r="F6" s="44" t="e">
        <f>'AI-LC'!T85</f>
        <v>#VALUE!</v>
      </c>
      <c r="G6" s="45" t="e">
        <f>'AI-LC'!U85</f>
        <v>#VALUE!</v>
      </c>
      <c r="H6" s="46" t="e">
        <f>'AI-LC'!V85</f>
        <v>#VALUE!</v>
      </c>
    </row>
    <row r="7" spans="2:11">
      <c r="B7" s="24" t="s">
        <v>20</v>
      </c>
      <c r="C7" s="44" t="e">
        <f>'AI-HE'!T86</f>
        <v>#VALUE!</v>
      </c>
      <c r="D7" s="45" t="e">
        <f>'AI-HE'!U86</f>
        <v>#VALUE!</v>
      </c>
      <c r="E7" s="46" t="e">
        <f>'AI-HE'!V86</f>
        <v>#VALUE!</v>
      </c>
      <c r="F7" s="44" t="e">
        <f>'AI-LC'!T86</f>
        <v>#VALUE!</v>
      </c>
      <c r="G7" s="45" t="e">
        <f>'AI-LC'!U86</f>
        <v>#VALUE!</v>
      </c>
      <c r="H7" s="46" t="e">
        <f>'AI-LC'!V86</f>
        <v>#VALUE!</v>
      </c>
    </row>
    <row r="8" spans="2:11" ht="12.75" thickBot="1">
      <c r="B8" s="24" t="s">
        <v>30</v>
      </c>
      <c r="C8" s="44" t="e">
        <f>'AI-HE'!T87</f>
        <v>#VALUE!</v>
      </c>
      <c r="D8" s="45" t="e">
        <f>'AI-HE'!U87</f>
        <v>#VALUE!</v>
      </c>
      <c r="E8" s="46" t="e">
        <f>'AI-HE'!V87</f>
        <v>#VALUE!</v>
      </c>
      <c r="F8" s="44" t="e">
        <f>'AI-LC'!T87</f>
        <v>#VALUE!</v>
      </c>
      <c r="G8" s="45" t="e">
        <f>'AI-LC'!U87</f>
        <v>#VALUE!</v>
      </c>
      <c r="H8" s="46" t="e">
        <f>'AI-LC'!V87</f>
        <v>#VALUE!</v>
      </c>
    </row>
    <row r="9" spans="2:11">
      <c r="B9" s="58" t="s">
        <v>49</v>
      </c>
      <c r="C9" s="22" t="e">
        <f>'AI-HE'!T88</f>
        <v>#VALUE!</v>
      </c>
      <c r="D9" s="22" t="e">
        <f>'AI-HE'!U88</f>
        <v>#VALUE!</v>
      </c>
      <c r="E9" s="23" t="e">
        <f>'AI-HE'!V88</f>
        <v>#VALUE!</v>
      </c>
      <c r="F9" s="22" t="e">
        <f>'AI-LC'!T88</f>
        <v>#VALUE!</v>
      </c>
      <c r="G9" s="22" t="e">
        <f>'AI-LC'!U88</f>
        <v>#VALUE!</v>
      </c>
      <c r="H9" s="23" t="e">
        <f>'AI-LC'!V88</f>
        <v>#VALUE!</v>
      </c>
    </row>
    <row r="10" spans="2:11" ht="12.75" thickBot="1">
      <c r="B10" s="34"/>
      <c r="C10" s="56" t="e">
        <f>'AI-HE'!W88</f>
        <v>#VALUE!</v>
      </c>
      <c r="D10" s="56" t="e">
        <f>'AI-HE'!X88</f>
        <v>#VALUE!</v>
      </c>
      <c r="E10" s="57" t="e">
        <f>'AI-HE'!Y88</f>
        <v>#VALUE!</v>
      </c>
      <c r="F10" s="56" t="e">
        <f>'AI-LC'!W88</f>
        <v>#VALUE!</v>
      </c>
      <c r="G10" s="56" t="e">
        <f>'AI-LC'!X88</f>
        <v>#VALUE!</v>
      </c>
      <c r="H10" s="57" t="e">
        <f>'AI-LC'!Y88</f>
        <v>#VALUE!</v>
      </c>
      <c r="J10" s="52" t="s">
        <v>60</v>
      </c>
    </row>
    <row r="11" spans="2:11">
      <c r="B11" s="24" t="s">
        <v>50</v>
      </c>
      <c r="C11" s="132" t="e">
        <f>'AI-HE'!R90</f>
        <v>#NUM!</v>
      </c>
      <c r="D11" s="133"/>
      <c r="E11" s="134"/>
      <c r="F11" s="132" t="e">
        <f>'AI-LC'!R90</f>
        <v>#NUM!</v>
      </c>
      <c r="G11" s="133"/>
      <c r="H11" s="134"/>
      <c r="J11" s="1" t="s">
        <v>61</v>
      </c>
    </row>
    <row r="12" spans="2:11" ht="12.75" thickBot="1">
      <c r="B12" s="34" t="s">
        <v>51</v>
      </c>
      <c r="C12" s="135" t="e">
        <f>'AI-HE'!Q90</f>
        <v>#NUM!</v>
      </c>
      <c r="D12" s="136"/>
      <c r="E12" s="137"/>
      <c r="F12" s="135" t="e">
        <f>'AI-LC'!Q90</f>
        <v>#NUM!</v>
      </c>
      <c r="G12" s="136"/>
      <c r="H12" s="137"/>
    </row>
    <row r="13" spans="2:11" ht="12.75" thickBot="1"/>
    <row r="14" spans="2:11">
      <c r="C14" s="129" t="s">
        <v>52</v>
      </c>
      <c r="D14" s="130"/>
      <c r="E14" s="131"/>
      <c r="F14" s="129" t="s">
        <v>53</v>
      </c>
      <c r="G14" s="130"/>
      <c r="H14" s="131"/>
    </row>
    <row r="15" spans="2:11" ht="12.75" thickBot="1">
      <c r="C15" s="106" t="s">
        <v>44</v>
      </c>
      <c r="D15" s="9" t="s">
        <v>45</v>
      </c>
      <c r="E15" s="105" t="s">
        <v>46</v>
      </c>
      <c r="F15" s="106" t="s">
        <v>44</v>
      </c>
      <c r="G15" s="9" t="s">
        <v>45</v>
      </c>
      <c r="H15" s="105" t="s">
        <v>46</v>
      </c>
    </row>
    <row r="16" spans="2:11">
      <c r="B16" s="13" t="s">
        <v>2</v>
      </c>
      <c r="C16" s="21">
        <f>'RA-HE'!T83</f>
        <v>1.9220407312176002E-4</v>
      </c>
      <c r="D16" s="22">
        <f>'RA-HE'!U83</f>
        <v>1.5944738665957248E-4</v>
      </c>
      <c r="E16" s="23">
        <f>'RA-HE'!V83</f>
        <v>1.5608448468462655E-4</v>
      </c>
      <c r="F16" s="21">
        <f>'RA-LC'!T83</f>
        <v>1.7917584437004974E-4</v>
      </c>
      <c r="G16" s="22">
        <f>'RA-LC'!U83</f>
        <v>1.5222618159160817E-4</v>
      </c>
      <c r="H16" s="23">
        <f>'RA-LC'!V83</f>
        <v>1.5165399344924113E-4</v>
      </c>
    </row>
    <row r="17" spans="2:8">
      <c r="B17" s="24" t="s">
        <v>7</v>
      </c>
      <c r="C17" s="44">
        <f>'RA-HE'!T84</f>
        <v>3.6363467764823911E-4</v>
      </c>
      <c r="D17" s="45">
        <f>'RA-HE'!U84</f>
        <v>3.1956474751733134E-4</v>
      </c>
      <c r="E17" s="46">
        <f>'RA-HE'!V84</f>
        <v>2.9899069407881564E-4</v>
      </c>
      <c r="F17" s="44">
        <f>'RA-LC'!T84</f>
        <v>3.3658132179241739E-4</v>
      </c>
      <c r="G17" s="45">
        <f>'RA-LC'!U84</f>
        <v>2.9294359806741888E-4</v>
      </c>
      <c r="H17" s="46">
        <f>'RA-LC'!V84</f>
        <v>2.7833636193923538E-4</v>
      </c>
    </row>
    <row r="18" spans="2:8">
      <c r="B18" s="24" t="s">
        <v>14</v>
      </c>
      <c r="C18" s="44">
        <f>'RA-HE'!T85</f>
        <v>8.711012649777472E-4</v>
      </c>
      <c r="D18" s="45">
        <f>'RA-HE'!U85</f>
        <v>7.7838027341420313E-4</v>
      </c>
      <c r="E18" s="46">
        <f>'RA-HE'!V85</f>
        <v>7.7092990817573259E-4</v>
      </c>
      <c r="F18" s="44">
        <f>'RA-LC'!T85</f>
        <v>8.3468150107540717E-4</v>
      </c>
      <c r="G18" s="45">
        <f>'RA-LC'!U85</f>
        <v>7.5340875668894469E-4</v>
      </c>
      <c r="H18" s="46">
        <f>'RA-LC'!V85</f>
        <v>7.4938802555762907E-4</v>
      </c>
    </row>
    <row r="19" spans="2:8">
      <c r="B19" s="24" t="s">
        <v>20</v>
      </c>
      <c r="C19" s="44">
        <f>'RA-HE'!T86</f>
        <v>2.5344326636687065E-3</v>
      </c>
      <c r="D19" s="45">
        <f>'RA-HE'!U86</f>
        <v>2.2103604267711963E-3</v>
      </c>
      <c r="E19" s="46">
        <f>'RA-HE'!V86</f>
        <v>2.2241363121632274E-3</v>
      </c>
      <c r="F19" s="44">
        <f>'RA-LC'!T86</f>
        <v>2.4571886461993708E-3</v>
      </c>
      <c r="G19" s="45">
        <f>'RA-LC'!U86</f>
        <v>2.1836446758138894E-3</v>
      </c>
      <c r="H19" s="46">
        <f>'RA-LC'!V86</f>
        <v>2.1909979093802656E-3</v>
      </c>
    </row>
    <row r="20" spans="2:8">
      <c r="B20" s="24" t="s">
        <v>30</v>
      </c>
      <c r="C20" s="106"/>
      <c r="D20" s="9"/>
      <c r="E20" s="105"/>
      <c r="F20" s="106"/>
      <c r="G20" s="9"/>
      <c r="H20" s="105"/>
    </row>
    <row r="21" spans="2:8">
      <c r="B21" s="107" t="s">
        <v>49</v>
      </c>
      <c r="C21" s="45">
        <f>'RA-HE'!T88</f>
        <v>9.5347796443023825E-4</v>
      </c>
      <c r="D21" s="45">
        <f>'RA-HE'!U88</f>
        <v>8.3473976970391435E-4</v>
      </c>
      <c r="E21" s="46">
        <f>'RA-HE'!V88</f>
        <v>8.2938566414637784E-4</v>
      </c>
      <c r="F21" s="45">
        <f>'RA-LC'!T88</f>
        <v>9.1571121032596459E-4</v>
      </c>
      <c r="G21" s="45">
        <f>'RA-LC'!U88</f>
        <v>8.1304920274793318E-4</v>
      </c>
      <c r="H21" s="46">
        <f>'RA-LC'!V88</f>
        <v>8.0940244254380702E-4</v>
      </c>
    </row>
    <row r="22" spans="2:8" ht="12.75" thickBot="1">
      <c r="B22" s="34"/>
      <c r="C22" s="56">
        <f>'RA-HE'!W88</f>
        <v>9.5610234177924327E-4</v>
      </c>
      <c r="D22" s="56">
        <f>'RA-HE'!X88</f>
        <v>8.5280538638378997E-4</v>
      </c>
      <c r="E22" s="57">
        <f>'RA-HE'!Y88</f>
        <v>8.4876774818727217E-4</v>
      </c>
      <c r="F22" s="56">
        <f>'RA-LC'!W88</f>
        <v>9.1918741902423135E-4</v>
      </c>
      <c r="G22" s="56">
        <f>'RA-LC'!X88</f>
        <v>8.2982396283110969E-4</v>
      </c>
      <c r="H22" s="57">
        <f>'RA-LC'!Y88</f>
        <v>8.2659435425728111E-4</v>
      </c>
    </row>
    <row r="23" spans="2:8">
      <c r="B23" s="13" t="s">
        <v>50</v>
      </c>
      <c r="C23" s="132">
        <f>'RA-HE'!R90</f>
        <v>0.99941005146249495</v>
      </c>
      <c r="D23" s="133"/>
      <c r="E23" s="134"/>
      <c r="F23" s="132">
        <f>'RA-LC'!R90</f>
        <v>1.0005268365263207</v>
      </c>
      <c r="G23" s="133"/>
      <c r="H23" s="134"/>
    </row>
    <row r="24" spans="2:8" ht="12.75" thickBot="1">
      <c r="B24" s="34" t="s">
        <v>51</v>
      </c>
      <c r="C24" s="135">
        <f>'RA-HE'!Q90</f>
        <v>0.92729829897110261</v>
      </c>
      <c r="D24" s="136"/>
      <c r="E24" s="137"/>
      <c r="F24" s="135">
        <f>'RA-LC'!Q90</f>
        <v>0.93833879907068485</v>
      </c>
      <c r="G24" s="136"/>
      <c r="H24" s="137"/>
    </row>
    <row r="25" spans="2:8" ht="12.75" thickBot="1"/>
    <row r="26" spans="2:8">
      <c r="C26" s="129" t="s">
        <v>54</v>
      </c>
      <c r="D26" s="130"/>
      <c r="E26" s="131"/>
      <c r="F26" s="129" t="s">
        <v>55</v>
      </c>
      <c r="G26" s="130"/>
      <c r="H26" s="131"/>
    </row>
    <row r="27" spans="2:8" ht="12.75" thickBot="1">
      <c r="C27" s="106" t="s">
        <v>44</v>
      </c>
      <c r="D27" s="9" t="s">
        <v>45</v>
      </c>
      <c r="E27" s="105" t="s">
        <v>46</v>
      </c>
      <c r="F27" s="106" t="s">
        <v>44</v>
      </c>
      <c r="G27" s="9" t="s">
        <v>45</v>
      </c>
      <c r="H27" s="105" t="s">
        <v>46</v>
      </c>
    </row>
    <row r="28" spans="2:8">
      <c r="B28" s="13" t="s">
        <v>2</v>
      </c>
      <c r="C28" s="10"/>
      <c r="D28" s="11"/>
      <c r="E28" s="12"/>
      <c r="F28" s="10"/>
      <c r="G28" s="11"/>
      <c r="H28" s="12"/>
    </row>
    <row r="29" spans="2:8">
      <c r="B29" s="24" t="s">
        <v>7</v>
      </c>
      <c r="C29" s="44">
        <f>'LB-HE'!T84</f>
        <v>3.5110843579388981E-5</v>
      </c>
      <c r="D29" s="45">
        <f>'LB-HE'!U84</f>
        <v>3.0084501794336306E-5</v>
      </c>
      <c r="E29" s="46">
        <f>'LB-HE'!V84</f>
        <v>2.9012778556358752E-5</v>
      </c>
      <c r="F29" s="44">
        <f>'LB-LC'!T84</f>
        <v>3.9130139238041649E-5</v>
      </c>
      <c r="G29" s="45">
        <f>'LB-LC'!U84</f>
        <v>3.3085409711297589E-5</v>
      </c>
      <c r="H29" s="46">
        <f>'LB-LC'!V84</f>
        <v>3.1929712935419019E-5</v>
      </c>
    </row>
    <row r="30" spans="2:8">
      <c r="B30" s="24" t="s">
        <v>14</v>
      </c>
      <c r="C30" s="44">
        <f>'LB-HE'!T85</f>
        <v>7.7558691663814905E-5</v>
      </c>
      <c r="D30" s="45">
        <f>'LB-HE'!U85</f>
        <v>6.9355054553188467E-5</v>
      </c>
      <c r="E30" s="46">
        <f>'LB-HE'!V85</f>
        <v>6.8775632207751514E-5</v>
      </c>
      <c r="F30" s="44">
        <f>'LB-LC'!T85</f>
        <v>8.9351174241858455E-5</v>
      </c>
      <c r="G30" s="45">
        <f>'LB-LC'!U85</f>
        <v>8.0767636334855286E-5</v>
      </c>
      <c r="H30" s="46">
        <f>'LB-LC'!V85</f>
        <v>8.0546794774094543E-5</v>
      </c>
    </row>
    <row r="31" spans="2:8">
      <c r="B31" s="24" t="s">
        <v>20</v>
      </c>
      <c r="C31" s="44">
        <f>'LB-HE'!T86</f>
        <v>2.2384632922944903E-4</v>
      </c>
      <c r="D31" s="45">
        <f>'LB-HE'!U86</f>
        <v>1.96172067678968E-4</v>
      </c>
      <c r="E31" s="46">
        <f>'LB-HE'!V86</f>
        <v>1.9600474750458563E-4</v>
      </c>
      <c r="F31" s="44">
        <f>'LB-LC'!T86</f>
        <v>2.7190261015291872E-4</v>
      </c>
      <c r="G31" s="45">
        <f>'LB-LC'!U86</f>
        <v>2.4143951382188389E-4</v>
      </c>
      <c r="H31" s="46">
        <f>'LB-LC'!V86</f>
        <v>2.3985728948788809E-4</v>
      </c>
    </row>
    <row r="32" spans="2:8">
      <c r="B32" s="24" t="s">
        <v>30</v>
      </c>
      <c r="C32" s="44">
        <f>'LB-HE'!T87</f>
        <v>2.8596873024514896E-4</v>
      </c>
      <c r="D32" s="45">
        <f>'LB-HE'!U87</f>
        <v>2.4669001804837148E-4</v>
      </c>
      <c r="E32" s="46">
        <f>'LB-HE'!V87</f>
        <v>2.501356472917789E-4</v>
      </c>
      <c r="F32" s="44">
        <f>'LB-LC'!T87</f>
        <v>3.2304445588704489E-4</v>
      </c>
      <c r="G32" s="45">
        <f>'LB-LC'!U87</f>
        <v>2.8629903941087181E-4</v>
      </c>
      <c r="H32" s="46">
        <f>'LB-LC'!V87</f>
        <v>2.8714911416849453E-4</v>
      </c>
    </row>
    <row r="33" spans="2:8">
      <c r="B33" s="107" t="s">
        <v>49</v>
      </c>
      <c r="C33" s="45">
        <f>'LB-HE'!T88</f>
        <v>1.3994253076284047E-4</v>
      </c>
      <c r="D33" s="45">
        <f>'LB-HE'!U88</f>
        <v>1.2203756575283886E-4</v>
      </c>
      <c r="E33" s="46">
        <f>'LB-HE'!V88</f>
        <v>1.2216202209415494E-4</v>
      </c>
      <c r="F33" s="45">
        <f>'LB-LC'!T88</f>
        <v>1.6311245008940323E-4</v>
      </c>
      <c r="G33" s="45">
        <f>'LB-LC'!U88</f>
        <v>1.4457204796350376E-4</v>
      </c>
      <c r="H33" s="46">
        <f>'LB-LC'!V88</f>
        <v>1.4391951526440683E-4</v>
      </c>
    </row>
    <row r="34" spans="2:8" ht="12.75" thickBot="1">
      <c r="B34" s="34"/>
      <c r="C34" s="56">
        <f>'LB-HE'!W88</f>
        <v>1.4031196236793941E-4</v>
      </c>
      <c r="D34" s="56">
        <f>'LB-HE'!X88</f>
        <v>1.2517097491206164E-4</v>
      </c>
      <c r="E34" s="57">
        <f>'LB-HE'!Y88</f>
        <v>1.2550093255464523E-4</v>
      </c>
      <c r="F34" s="56">
        <f>'LB-LC'!W88</f>
        <v>1.6350605952196451E-4</v>
      </c>
      <c r="G34" s="56">
        <f>'LB-LC'!X88</f>
        <v>1.4770755009317627E-4</v>
      </c>
      <c r="H34" s="57">
        <f>'LB-LC'!Y88</f>
        <v>1.4752395096989668E-4</v>
      </c>
    </row>
    <row r="35" spans="2:8">
      <c r="B35" s="13" t="s">
        <v>50</v>
      </c>
      <c r="C35" s="132">
        <f>'LB-HE'!R90</f>
        <v>0.99961588997388706</v>
      </c>
      <c r="D35" s="133"/>
      <c r="E35" s="134"/>
      <c r="F35" s="132">
        <f>'LB-LC'!R90</f>
        <v>1.0017617248744504</v>
      </c>
      <c r="G35" s="133"/>
      <c r="H35" s="134"/>
    </row>
    <row r="36" spans="2:8" ht="12.75" thickBot="1">
      <c r="B36" s="34" t="s">
        <v>51</v>
      </c>
      <c r="C36" s="135">
        <f>'LB-HE'!Q90</f>
        <v>0.93555834526513504</v>
      </c>
      <c r="D36" s="136"/>
      <c r="E36" s="137"/>
      <c r="F36" s="135">
        <f>'LB-LC'!Q90</f>
        <v>0.99621797258893408</v>
      </c>
      <c r="G36" s="136"/>
      <c r="H36" s="137"/>
    </row>
    <row r="37" spans="2:8" ht="12.75" thickBot="1"/>
    <row r="38" spans="2:8">
      <c r="C38" s="129" t="s">
        <v>56</v>
      </c>
      <c r="D38" s="130"/>
      <c r="E38" s="131"/>
      <c r="F38" s="129" t="s">
        <v>57</v>
      </c>
      <c r="G38" s="130"/>
      <c r="H38" s="131"/>
    </row>
    <row r="39" spans="2:8" ht="12.75" thickBot="1">
      <c r="C39" s="106" t="s">
        <v>44</v>
      </c>
      <c r="D39" s="9" t="s">
        <v>45</v>
      </c>
      <c r="E39" s="105" t="s">
        <v>46</v>
      </c>
      <c r="F39" s="106" t="s">
        <v>44</v>
      </c>
      <c r="G39" s="9" t="s">
        <v>45</v>
      </c>
      <c r="H39" s="105" t="s">
        <v>46</v>
      </c>
    </row>
    <row r="40" spans="2:8">
      <c r="B40" s="13" t="s">
        <v>2</v>
      </c>
      <c r="C40" s="10"/>
      <c r="D40" s="11"/>
      <c r="E40" s="12"/>
      <c r="F40" s="10"/>
      <c r="G40" s="11"/>
      <c r="H40" s="12"/>
    </row>
    <row r="41" spans="2:8">
      <c r="B41" s="24" t="s">
        <v>7</v>
      </c>
      <c r="C41" s="44" t="e">
        <f>'LP-HE'!T84</f>
        <v>#VALUE!</v>
      </c>
      <c r="D41" s="45" t="e">
        <f>'LP-HE'!U84</f>
        <v>#VALUE!</v>
      </c>
      <c r="E41" s="46" t="e">
        <f>'LP-HE'!V84</f>
        <v>#VALUE!</v>
      </c>
      <c r="F41" s="44" t="e">
        <f>'LP-LC'!T84</f>
        <v>#VALUE!</v>
      </c>
      <c r="G41" s="45" t="e">
        <f>'LP-LC'!U84</f>
        <v>#VALUE!</v>
      </c>
      <c r="H41" s="46" t="e">
        <f>'LP-LC'!V84</f>
        <v>#VALUE!</v>
      </c>
    </row>
    <row r="42" spans="2:8">
      <c r="B42" s="24" t="s">
        <v>14</v>
      </c>
      <c r="C42" s="44" t="e">
        <f>'LP-HE'!T85</f>
        <v>#VALUE!</v>
      </c>
      <c r="D42" s="45" t="e">
        <f>'LP-HE'!U85</f>
        <v>#VALUE!</v>
      </c>
      <c r="E42" s="46" t="e">
        <f>'LP-HE'!V85</f>
        <v>#VALUE!</v>
      </c>
      <c r="F42" s="44" t="e">
        <f>'LP-LC'!T85</f>
        <v>#VALUE!</v>
      </c>
      <c r="G42" s="45" t="e">
        <f>'LP-LC'!U85</f>
        <v>#VALUE!</v>
      </c>
      <c r="H42" s="46" t="e">
        <f>'LP-LC'!V85</f>
        <v>#VALUE!</v>
      </c>
    </row>
    <row r="43" spans="2:8">
      <c r="B43" s="24" t="s">
        <v>20</v>
      </c>
      <c r="C43" s="44" t="e">
        <f>'LP-HE'!T86</f>
        <v>#VALUE!</v>
      </c>
      <c r="D43" s="45" t="e">
        <f>'LP-HE'!U86</f>
        <v>#VALUE!</v>
      </c>
      <c r="E43" s="46" t="e">
        <f>'LP-HE'!V86</f>
        <v>#VALUE!</v>
      </c>
      <c r="F43" s="44" t="e">
        <f>'LP-LC'!T86</f>
        <v>#VALUE!</v>
      </c>
      <c r="G43" s="45" t="e">
        <f>'LP-LC'!U86</f>
        <v>#VALUE!</v>
      </c>
      <c r="H43" s="46" t="e">
        <f>'LP-LC'!V86</f>
        <v>#VALUE!</v>
      </c>
    </row>
    <row r="44" spans="2:8">
      <c r="B44" s="24" t="s">
        <v>30</v>
      </c>
      <c r="C44" s="44" t="e">
        <f>'LP-HE'!T87</f>
        <v>#VALUE!</v>
      </c>
      <c r="D44" s="45" t="e">
        <f>'LP-HE'!U87</f>
        <v>#VALUE!</v>
      </c>
      <c r="E44" s="46" t="e">
        <f>'LP-HE'!V87</f>
        <v>#VALUE!</v>
      </c>
      <c r="F44" s="44" t="e">
        <f>'LP-LC'!T87</f>
        <v>#VALUE!</v>
      </c>
      <c r="G44" s="45" t="e">
        <f>'LP-LC'!U87</f>
        <v>#VALUE!</v>
      </c>
      <c r="H44" s="46" t="e">
        <f>'LP-LC'!V87</f>
        <v>#VALUE!</v>
      </c>
    </row>
    <row r="45" spans="2:8">
      <c r="B45" s="107" t="s">
        <v>49</v>
      </c>
      <c r="C45" s="45" t="e">
        <f>'LP-HE'!T88</f>
        <v>#VALUE!</v>
      </c>
      <c r="D45" s="45" t="e">
        <f>'LP-HE'!U88</f>
        <v>#VALUE!</v>
      </c>
      <c r="E45" s="46" t="e">
        <f>'LP-HE'!V88</f>
        <v>#VALUE!</v>
      </c>
      <c r="F45" s="45" t="e">
        <f>'LP-LC'!T88</f>
        <v>#VALUE!</v>
      </c>
      <c r="G45" s="45" t="e">
        <f>'LP-LC'!U88</f>
        <v>#VALUE!</v>
      </c>
      <c r="H45" s="46" t="e">
        <f>'LP-LC'!V88</f>
        <v>#VALUE!</v>
      </c>
    </row>
    <row r="46" spans="2:8" ht="12.75" thickBot="1">
      <c r="B46" s="34"/>
      <c r="C46" s="56" t="e">
        <f>'LP-HE'!W88</f>
        <v>#VALUE!</v>
      </c>
      <c r="D46" s="56" t="e">
        <f>'LP-HE'!X88</f>
        <v>#VALUE!</v>
      </c>
      <c r="E46" s="57" t="e">
        <f>'LP-HE'!Y88</f>
        <v>#VALUE!</v>
      </c>
      <c r="F46" s="56" t="e">
        <f>'LP-LC'!W88</f>
        <v>#VALUE!</v>
      </c>
      <c r="G46" s="56" t="e">
        <f>'LP-LC'!X88</f>
        <v>#VALUE!</v>
      </c>
      <c r="H46" s="57" t="e">
        <f>'LP-LC'!Y88</f>
        <v>#VALUE!</v>
      </c>
    </row>
    <row r="47" spans="2:8">
      <c r="B47" s="13" t="s">
        <v>50</v>
      </c>
      <c r="C47" s="132" t="e">
        <f>'LP-HE'!R90</f>
        <v>#NUM!</v>
      </c>
      <c r="D47" s="133"/>
      <c r="E47" s="134"/>
      <c r="F47" s="132" t="e">
        <f>'LP-LC'!R90</f>
        <v>#NUM!</v>
      </c>
      <c r="G47" s="133"/>
      <c r="H47" s="134"/>
    </row>
    <row r="48" spans="2:8" ht="12.75" thickBot="1">
      <c r="B48" s="34" t="s">
        <v>51</v>
      </c>
      <c r="C48" s="135" t="e">
        <f>'LP-HE'!Q90</f>
        <v>#NUM!</v>
      </c>
      <c r="D48" s="136"/>
      <c r="E48" s="137"/>
      <c r="F48" s="135" t="e">
        <f>'LP-LC'!Q90</f>
        <v>#NUM!</v>
      </c>
      <c r="G48" s="136"/>
      <c r="H48" s="137"/>
    </row>
  </sheetData>
  <mergeCells count="24">
    <mergeCell ref="C2:E2"/>
    <mergeCell ref="F2:H2"/>
    <mergeCell ref="C11:E11"/>
    <mergeCell ref="C12:E12"/>
    <mergeCell ref="F11:H11"/>
    <mergeCell ref="F12:H12"/>
    <mergeCell ref="C14:E14"/>
    <mergeCell ref="F14:H14"/>
    <mergeCell ref="F23:H23"/>
    <mergeCell ref="F24:H24"/>
    <mergeCell ref="C23:E23"/>
    <mergeCell ref="C24:E24"/>
    <mergeCell ref="F26:H26"/>
    <mergeCell ref="C26:E26"/>
    <mergeCell ref="C35:E35"/>
    <mergeCell ref="C36:E36"/>
    <mergeCell ref="F35:H35"/>
    <mergeCell ref="F36:H36"/>
    <mergeCell ref="F38:H38"/>
    <mergeCell ref="C38:E38"/>
    <mergeCell ref="F47:H47"/>
    <mergeCell ref="F48:H48"/>
    <mergeCell ref="C47:E47"/>
    <mergeCell ref="C48:E48"/>
  </mergeCells>
  <phoneticPr fontId="1" type="noConversion"/>
  <conditionalFormatting sqref="C40:H45 C28:H33 C16:H21 C4:H9">
    <cfRule type="cellIs" dxfId="17" priority="11" stopIfTrue="1" operator="greaterThan">
      <formula>0.03</formula>
    </cfRule>
    <cfRule type="cellIs" dxfId="16" priority="1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Y91"/>
  <sheetViews>
    <sheetView topLeftCell="A28" workbookViewId="0">
      <selection activeCell="H24" sqref="H24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8.625" style="1" customWidth="1"/>
    <col min="5" max="7" width="5.125" style="1" customWidth="1"/>
    <col min="8" max="8" width="7.75" style="1" customWidth="1"/>
    <col min="9" max="9" width="7.5" style="1" customWidth="1"/>
    <col min="10" max="10" width="7.625" style="1" customWidth="1"/>
    <col min="11" max="11" width="2.875" style="1" customWidth="1"/>
    <col min="12" max="12" width="8.625" style="1" customWidth="1"/>
    <col min="13" max="15" width="5.125" style="1" customWidth="1"/>
    <col min="16" max="16" width="7.75" style="1" customWidth="1"/>
    <col min="17" max="17" width="6.375" style="1" customWidth="1"/>
    <col min="18" max="18" width="6.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38" t="s">
        <v>35</v>
      </c>
      <c r="E1" s="139"/>
      <c r="F1" s="139"/>
      <c r="G1" s="139"/>
      <c r="H1" s="139"/>
      <c r="I1" s="139"/>
      <c r="J1" s="140"/>
      <c r="L1" s="141" t="s">
        <v>36</v>
      </c>
      <c r="M1" s="142"/>
      <c r="N1" s="142"/>
      <c r="O1" s="142"/>
      <c r="P1" s="142"/>
      <c r="Q1" s="142"/>
      <c r="R1" s="143"/>
      <c r="S1" s="2"/>
      <c r="T1" s="138" t="s">
        <v>58</v>
      </c>
      <c r="U1" s="139"/>
      <c r="V1" s="140"/>
      <c r="W1" s="138" t="s">
        <v>59</v>
      </c>
      <c r="X1" s="139"/>
      <c r="Y1" s="140"/>
    </row>
    <row r="2" spans="1:25" ht="12.75" thickBot="1">
      <c r="A2" s="3"/>
      <c r="B2" s="4"/>
      <c r="C2" s="5" t="s">
        <v>1</v>
      </c>
      <c r="D2" s="6" t="s">
        <v>37</v>
      </c>
      <c r="E2" s="7" t="s">
        <v>38</v>
      </c>
      <c r="F2" s="7" t="s">
        <v>39</v>
      </c>
      <c r="G2" s="7" t="s">
        <v>40</v>
      </c>
      <c r="H2" s="7" t="s">
        <v>41</v>
      </c>
      <c r="I2" s="7" t="s">
        <v>42</v>
      </c>
      <c r="J2" s="8" t="s">
        <v>43</v>
      </c>
      <c r="K2" s="2"/>
      <c r="L2" s="6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7" t="s">
        <v>42</v>
      </c>
      <c r="R2" s="8" t="s">
        <v>43</v>
      </c>
      <c r="S2" s="9"/>
      <c r="T2" s="6" t="s">
        <v>44</v>
      </c>
      <c r="U2" s="7" t="s">
        <v>45</v>
      </c>
      <c r="V2" s="8" t="s">
        <v>46</v>
      </c>
      <c r="W2" s="10" t="s">
        <v>44</v>
      </c>
      <c r="X2" s="11" t="s">
        <v>45</v>
      </c>
      <c r="Y2" s="12" t="s">
        <v>46</v>
      </c>
    </row>
    <row r="3" spans="1:25">
      <c r="A3" s="13" t="s">
        <v>2</v>
      </c>
      <c r="B3" s="13" t="s">
        <v>3</v>
      </c>
      <c r="C3" s="13">
        <v>22</v>
      </c>
      <c r="D3" s="115">
        <v>103769.33440000001</v>
      </c>
      <c r="E3" s="116">
        <v>43.696899999999999</v>
      </c>
      <c r="F3" s="116">
        <v>43.101199999999999</v>
      </c>
      <c r="G3" s="116">
        <v>44.999499999999998</v>
      </c>
      <c r="H3" s="116">
        <v>8049.12</v>
      </c>
      <c r="I3" s="116"/>
      <c r="J3" s="16">
        <f>H3/3600</f>
        <v>2.2358666666666664</v>
      </c>
      <c r="L3" s="17"/>
      <c r="M3" s="18"/>
      <c r="N3" s="18"/>
      <c r="O3" s="18"/>
      <c r="P3" s="18"/>
      <c r="Q3" s="18"/>
      <c r="R3" s="19">
        <f>P3/3600</f>
        <v>0</v>
      </c>
      <c r="S3" s="20"/>
      <c r="T3" s="21" t="e">
        <f>bdrate($D3:$D6,E3:E6,$L3:$L6,M3:M6)</f>
        <v>#VALUE!</v>
      </c>
      <c r="U3" s="22" t="e">
        <f>bdrate($D3:$D6,F3:F6,$L3:$L6,N3:N6)</f>
        <v>#VALUE!</v>
      </c>
      <c r="V3" s="22" t="e">
        <f>bdrate($D3:$D6,G3:G6,$L3:$L6,O3:O6)</f>
        <v>#VALUE!</v>
      </c>
      <c r="W3" s="44" t="e">
        <f>bdrateOld($D3:$D6,E3:E6,$L3:$L6,M3:M6)</f>
        <v>#VALUE!</v>
      </c>
      <c r="X3" s="45" t="e">
        <f>bdrateOld($D3:$D6,F3:F6,$L3:$L6,N3:N6)</f>
        <v>#VALUE!</v>
      </c>
      <c r="Y3" s="46" t="e">
        <f>bdrateOld($D3:$D6,G3:G6,$L3:$L6,O3:O6)</f>
        <v>#VALUE!</v>
      </c>
    </row>
    <row r="4" spans="1:25">
      <c r="A4" s="24" t="s">
        <v>4</v>
      </c>
      <c r="B4" s="24"/>
      <c r="C4" s="24">
        <v>27</v>
      </c>
      <c r="D4" s="121">
        <v>58147.625599999999</v>
      </c>
      <c r="E4" s="122">
        <v>40.481900000000003</v>
      </c>
      <c r="F4" s="122">
        <v>40.451300000000003</v>
      </c>
      <c r="G4" s="122">
        <v>42.380400000000002</v>
      </c>
      <c r="H4" s="118">
        <v>7721.24</v>
      </c>
      <c r="I4" s="118"/>
      <c r="J4" s="27">
        <f>H4/3600</f>
        <v>2.1447888888888889</v>
      </c>
      <c r="L4" s="28"/>
      <c r="M4" s="29"/>
      <c r="N4" s="29"/>
      <c r="O4" s="29"/>
      <c r="P4" s="29"/>
      <c r="Q4" s="29"/>
      <c r="R4" s="30">
        <f>P4/3600</f>
        <v>0</v>
      </c>
      <c r="S4" s="20"/>
      <c r="T4" s="108"/>
      <c r="U4" s="109"/>
      <c r="V4" s="110"/>
      <c r="W4" s="108"/>
      <c r="X4" s="109"/>
      <c r="Y4" s="110"/>
    </row>
    <row r="5" spans="1:25">
      <c r="A5" s="24"/>
      <c r="B5" s="24"/>
      <c r="C5" s="24">
        <v>32</v>
      </c>
      <c r="D5" s="117">
        <v>32939.297599999998</v>
      </c>
      <c r="E5" s="118">
        <v>37.397100000000002</v>
      </c>
      <c r="F5" s="118">
        <v>38.689300000000003</v>
      </c>
      <c r="G5" s="118">
        <v>40.530299999999997</v>
      </c>
      <c r="H5" s="118">
        <v>7011.3</v>
      </c>
      <c r="I5" s="118"/>
      <c r="J5" s="27">
        <f>H5/3600</f>
        <v>1.9475833333333334</v>
      </c>
      <c r="L5" s="28"/>
      <c r="M5" s="29"/>
      <c r="N5" s="29"/>
      <c r="O5" s="29"/>
      <c r="P5" s="29"/>
      <c r="Q5" s="29"/>
      <c r="R5" s="30">
        <f>P5/3600</f>
        <v>0</v>
      </c>
      <c r="S5" s="20"/>
      <c r="T5" s="108"/>
      <c r="U5" s="109"/>
      <c r="V5" s="110"/>
      <c r="W5" s="108"/>
      <c r="X5" s="109"/>
      <c r="Y5" s="110"/>
    </row>
    <row r="6" spans="1:25" ht="12.75" thickBot="1">
      <c r="A6" s="24"/>
      <c r="B6" s="34"/>
      <c r="C6" s="34">
        <v>37</v>
      </c>
      <c r="D6" s="119">
        <v>18550.919999999998</v>
      </c>
      <c r="E6" s="120">
        <v>34.326599999999999</v>
      </c>
      <c r="F6" s="120">
        <v>37.481999999999999</v>
      </c>
      <c r="G6" s="120">
        <v>39.337800000000001</v>
      </c>
      <c r="H6" s="120">
        <v>6606.05</v>
      </c>
      <c r="I6" s="120"/>
      <c r="J6" s="37">
        <f>H6/3600</f>
        <v>1.8350138888888889</v>
      </c>
      <c r="L6" s="38"/>
      <c r="M6" s="39"/>
      <c r="N6" s="39"/>
      <c r="O6" s="39"/>
      <c r="P6" s="39"/>
      <c r="Q6" s="39"/>
      <c r="R6" s="40">
        <f>P6/3600</f>
        <v>0</v>
      </c>
      <c r="S6" s="20"/>
      <c r="T6" s="111"/>
      <c r="U6" s="112"/>
      <c r="V6" s="113"/>
      <c r="W6" s="111"/>
      <c r="X6" s="112"/>
      <c r="Y6" s="113"/>
    </row>
    <row r="7" spans="1:25">
      <c r="A7" s="24"/>
      <c r="B7" s="13" t="s">
        <v>5</v>
      </c>
      <c r="C7" s="13">
        <v>22</v>
      </c>
      <c r="D7" s="115">
        <v>106943.0016</v>
      </c>
      <c r="E7" s="116">
        <v>43.604199999999999</v>
      </c>
      <c r="F7" s="116">
        <v>46.000599999999999</v>
      </c>
      <c r="G7" s="116">
        <v>45.464300000000001</v>
      </c>
      <c r="H7" s="116">
        <v>7762.63</v>
      </c>
      <c r="I7" s="116"/>
      <c r="J7" s="16">
        <f t="shared" ref="J7:J70" si="0">H7/3600</f>
        <v>2.1562861111111111</v>
      </c>
      <c r="L7" s="17"/>
      <c r="M7" s="18"/>
      <c r="N7" s="18"/>
      <c r="O7" s="18"/>
      <c r="P7" s="18"/>
      <c r="Q7" s="18"/>
      <c r="R7" s="19">
        <f t="shared" ref="R7:R70" si="1">P7/3600</f>
        <v>0</v>
      </c>
      <c r="S7" s="20"/>
      <c r="T7" s="21" t="e">
        <f>bdrate($D7:$D10,E7:E10,$L7:$L10,M7:M10)</f>
        <v>#VALUE!</v>
      </c>
      <c r="U7" s="22" t="e">
        <f>bdrate($D7:$D10,F7:F10,$L7:$L10,N7:N10)</f>
        <v>#VALUE!</v>
      </c>
      <c r="V7" s="22" t="e">
        <f>bdrate($D7:$D10,G7:G10,$L7:$L10,O7:O10)</f>
        <v>#VALUE!</v>
      </c>
      <c r="W7" s="44" t="e">
        <f>bdrateOld($D7:$D10,E7:E10,$L7:$L10,M7:M10)</f>
        <v>#VALUE!</v>
      </c>
      <c r="X7" s="45" t="e">
        <f>bdrateOld($D7:$D10,F7:F10,$L7:$L10,N7:N10)</f>
        <v>#VALUE!</v>
      </c>
      <c r="Y7" s="46" t="e">
        <f>bdrateOld($D7:$D10,G7:G10,$L7:$L10,O7:O10)</f>
        <v>#VALUE!</v>
      </c>
    </row>
    <row r="8" spans="1:25">
      <c r="A8" s="24"/>
      <c r="B8" s="24"/>
      <c r="C8" s="24">
        <v>27</v>
      </c>
      <c r="D8" s="117">
        <v>62386.9424</v>
      </c>
      <c r="E8" s="118">
        <v>40.167900000000003</v>
      </c>
      <c r="F8" s="118">
        <v>43.598700000000001</v>
      </c>
      <c r="G8" s="118">
        <v>43.615499999999997</v>
      </c>
      <c r="H8" s="118">
        <v>7493.91</v>
      </c>
      <c r="I8" s="118"/>
      <c r="J8" s="27">
        <f t="shared" si="0"/>
        <v>2.0816416666666666</v>
      </c>
      <c r="L8" s="28"/>
      <c r="M8" s="29"/>
      <c r="N8" s="29"/>
      <c r="O8" s="29"/>
      <c r="P8" s="29"/>
      <c r="Q8" s="29"/>
      <c r="R8" s="30">
        <f t="shared" si="1"/>
        <v>0</v>
      </c>
      <c r="S8" s="20"/>
      <c r="T8" s="108"/>
      <c r="U8" s="109"/>
      <c r="V8" s="109"/>
      <c r="W8" s="108"/>
      <c r="X8" s="109"/>
      <c r="Y8" s="110"/>
    </row>
    <row r="9" spans="1:25">
      <c r="A9" s="24"/>
      <c r="B9" s="24"/>
      <c r="C9" s="24">
        <v>32</v>
      </c>
      <c r="D9" s="117">
        <v>35517.673600000002</v>
      </c>
      <c r="E9" s="118">
        <v>37.043599999999998</v>
      </c>
      <c r="F9" s="118">
        <v>41.566400000000002</v>
      </c>
      <c r="G9" s="118">
        <v>41.9236</v>
      </c>
      <c r="H9" s="118">
        <v>7040.75</v>
      </c>
      <c r="I9" s="118"/>
      <c r="J9" s="27">
        <f t="shared" si="0"/>
        <v>1.9557638888888889</v>
      </c>
      <c r="L9" s="28"/>
      <c r="M9" s="29"/>
      <c r="N9" s="29"/>
      <c r="O9" s="29"/>
      <c r="P9" s="29"/>
      <c r="Q9" s="29"/>
      <c r="R9" s="30">
        <f t="shared" si="1"/>
        <v>0</v>
      </c>
      <c r="S9" s="20"/>
      <c r="T9" s="108"/>
      <c r="U9" s="109"/>
      <c r="V9" s="109"/>
      <c r="W9" s="108"/>
      <c r="X9" s="109"/>
      <c r="Y9" s="110"/>
    </row>
    <row r="10" spans="1:25" ht="12.75" thickBot="1">
      <c r="A10" s="24"/>
      <c r="B10" s="34"/>
      <c r="C10" s="34">
        <v>37</v>
      </c>
      <c r="D10" s="119">
        <v>20730.539199999999</v>
      </c>
      <c r="E10" s="120">
        <v>34.1873</v>
      </c>
      <c r="F10" s="120">
        <v>40.068100000000001</v>
      </c>
      <c r="G10" s="120">
        <v>40.627499999999998</v>
      </c>
      <c r="H10" s="120">
        <v>6679.13</v>
      </c>
      <c r="I10" s="120"/>
      <c r="J10" s="37">
        <f t="shared" si="0"/>
        <v>1.8553138888888889</v>
      </c>
      <c r="L10" s="38"/>
      <c r="M10" s="39"/>
      <c r="N10" s="39"/>
      <c r="O10" s="39"/>
      <c r="P10" s="39"/>
      <c r="Q10" s="39"/>
      <c r="R10" s="40">
        <f t="shared" si="1"/>
        <v>0</v>
      </c>
      <c r="S10" s="20"/>
      <c r="T10" s="111"/>
      <c r="U10" s="112"/>
      <c r="V10" s="112"/>
      <c r="W10" s="111"/>
      <c r="X10" s="112"/>
      <c r="Y10" s="113"/>
    </row>
    <row r="11" spans="1:25">
      <c r="A11" s="24"/>
      <c r="B11" s="13" t="s">
        <v>0</v>
      </c>
      <c r="C11" s="13">
        <v>22</v>
      </c>
      <c r="D11" s="115">
        <v>383731.21759999997</v>
      </c>
      <c r="E11" s="116">
        <v>42.799599999999998</v>
      </c>
      <c r="F11" s="116">
        <v>43.151400000000002</v>
      </c>
      <c r="G11" s="116">
        <v>41.617600000000003</v>
      </c>
      <c r="H11" s="116">
        <v>17753.25</v>
      </c>
      <c r="I11" s="116"/>
      <c r="J11" s="16">
        <f t="shared" si="0"/>
        <v>4.9314583333333335</v>
      </c>
      <c r="L11" s="17"/>
      <c r="M11" s="18"/>
      <c r="N11" s="18"/>
      <c r="O11" s="18"/>
      <c r="P11" s="18"/>
      <c r="Q11" s="18"/>
      <c r="R11" s="19">
        <f t="shared" si="1"/>
        <v>0</v>
      </c>
      <c r="S11" s="20"/>
      <c r="T11" s="21" t="e">
        <f>bdrate($D11:$D14,E11:E14,$L11:$L14,M11:M14)</f>
        <v>#VALUE!</v>
      </c>
      <c r="U11" s="22" t="e">
        <f>bdrate($D11:$D14,F11:F14,$L11:$L14,N11:N14)</f>
        <v>#VALUE!</v>
      </c>
      <c r="V11" s="22" t="e">
        <f>bdrate($D11:$D14,G11:G14,$L11:$L14,O11:O14)</f>
        <v>#VALUE!</v>
      </c>
      <c r="W11" s="44" t="e">
        <f>bdrateOld($D11:$D14,E11:E14,$L11:$L14,M11:M14)</f>
        <v>#VALUE!</v>
      </c>
      <c r="X11" s="45" t="e">
        <f>bdrateOld($D11:$D14,F11:F14,$L11:$L14,N11:N14)</f>
        <v>#VALUE!</v>
      </c>
      <c r="Y11" s="46" t="e">
        <f>bdrateOld($D11:$D14,G11:G14,$L11:$L14,O11:O14)</f>
        <v>#VALUE!</v>
      </c>
    </row>
    <row r="12" spans="1:25">
      <c r="A12" s="24"/>
      <c r="B12" s="24"/>
      <c r="C12" s="24">
        <v>27</v>
      </c>
      <c r="D12" s="117">
        <v>246696.99679999999</v>
      </c>
      <c r="E12" s="118">
        <v>39.156799999999997</v>
      </c>
      <c r="F12" s="118">
        <v>40.294499999999999</v>
      </c>
      <c r="G12" s="118">
        <v>38.0167</v>
      </c>
      <c r="H12" s="118">
        <v>16324.82</v>
      </c>
      <c r="I12" s="118"/>
      <c r="J12" s="27">
        <f t="shared" si="0"/>
        <v>4.5346722222222224</v>
      </c>
      <c r="L12" s="28"/>
      <c r="M12" s="29"/>
      <c r="N12" s="29"/>
      <c r="O12" s="29"/>
      <c r="P12" s="29"/>
      <c r="Q12" s="29"/>
      <c r="R12" s="30">
        <f t="shared" si="1"/>
        <v>0</v>
      </c>
      <c r="S12" s="20"/>
      <c r="T12" s="108"/>
      <c r="U12" s="109"/>
      <c r="V12" s="109"/>
      <c r="W12" s="108"/>
      <c r="X12" s="109"/>
      <c r="Y12" s="110"/>
    </row>
    <row r="13" spans="1:25">
      <c r="A13" s="24"/>
      <c r="B13" s="24"/>
      <c r="C13" s="24">
        <v>32</v>
      </c>
      <c r="D13" s="117">
        <v>153697.2224</v>
      </c>
      <c r="E13" s="118">
        <v>35.130200000000002</v>
      </c>
      <c r="F13" s="118">
        <v>38.562399999999997</v>
      </c>
      <c r="G13" s="118">
        <v>36.350200000000001</v>
      </c>
      <c r="H13" s="118">
        <v>14993.43</v>
      </c>
      <c r="I13" s="118"/>
      <c r="J13" s="27">
        <f t="shared" si="0"/>
        <v>4.1648416666666668</v>
      </c>
      <c r="L13" s="28"/>
      <c r="M13" s="29"/>
      <c r="N13" s="29"/>
      <c r="O13" s="29"/>
      <c r="P13" s="29"/>
      <c r="Q13" s="29"/>
      <c r="R13" s="30">
        <f t="shared" si="1"/>
        <v>0</v>
      </c>
      <c r="S13" s="20"/>
      <c r="T13" s="108"/>
      <c r="U13" s="109"/>
      <c r="V13" s="109"/>
      <c r="W13" s="108"/>
      <c r="X13" s="109"/>
      <c r="Y13" s="110"/>
    </row>
    <row r="14" spans="1:25" ht="12.75" thickBot="1">
      <c r="A14" s="24"/>
      <c r="B14" s="34"/>
      <c r="C14" s="34">
        <v>37</v>
      </c>
      <c r="D14" s="119">
        <v>82352.479999999996</v>
      </c>
      <c r="E14" s="120">
        <v>30.936900000000001</v>
      </c>
      <c r="F14" s="120">
        <v>37.185000000000002</v>
      </c>
      <c r="G14" s="120">
        <v>35.040599999999998</v>
      </c>
      <c r="H14" s="120">
        <v>13804.79</v>
      </c>
      <c r="I14" s="120"/>
      <c r="J14" s="37">
        <f t="shared" si="0"/>
        <v>3.8346638888888891</v>
      </c>
      <c r="L14" s="38"/>
      <c r="M14" s="39"/>
      <c r="N14" s="39"/>
      <c r="O14" s="39"/>
      <c r="P14" s="39"/>
      <c r="Q14" s="39"/>
      <c r="R14" s="40">
        <f t="shared" si="1"/>
        <v>0</v>
      </c>
      <c r="S14" s="20"/>
      <c r="T14" s="111"/>
      <c r="U14" s="112"/>
      <c r="V14" s="112"/>
      <c r="W14" s="111"/>
      <c r="X14" s="112"/>
      <c r="Y14" s="113"/>
    </row>
    <row r="15" spans="1:25">
      <c r="A15" s="24"/>
      <c r="B15" s="13" t="s">
        <v>6</v>
      </c>
      <c r="C15" s="13">
        <v>22</v>
      </c>
      <c r="D15" s="115">
        <v>99758.497600000002</v>
      </c>
      <c r="E15" s="116">
        <v>43.9923</v>
      </c>
      <c r="F15" s="116">
        <v>47.212699999999998</v>
      </c>
      <c r="G15" s="116">
        <v>46.7485</v>
      </c>
      <c r="H15" s="116">
        <v>13476.33</v>
      </c>
      <c r="I15" s="116"/>
      <c r="J15" s="16">
        <f t="shared" si="0"/>
        <v>3.7434249999999998</v>
      </c>
      <c r="L15" s="17"/>
      <c r="M15" s="18"/>
      <c r="N15" s="18"/>
      <c r="O15" s="18"/>
      <c r="P15" s="18"/>
      <c r="Q15" s="18"/>
      <c r="R15" s="19">
        <f t="shared" si="1"/>
        <v>0</v>
      </c>
      <c r="S15" s="20"/>
      <c r="T15" s="21" t="e">
        <f>bdrate($D15:$D18,E15:E18,$L15:$L18,M15:M18)</f>
        <v>#VALUE!</v>
      </c>
      <c r="U15" s="22" t="e">
        <f>bdrate($D15:$D18,F15:F18,$L15:$L18,N15:N18)</f>
        <v>#VALUE!</v>
      </c>
      <c r="V15" s="22" t="e">
        <f>bdrate($D15:$D18,G15:G18,$L15:$L18,O15:O18)</f>
        <v>#VALUE!</v>
      </c>
      <c r="W15" s="44" t="e">
        <f>bdrateOld($D15:$D18,E15:E18,$L15:$L18,M15:M18)</f>
        <v>#VALUE!</v>
      </c>
      <c r="X15" s="45" t="e">
        <f>bdrateOld($D15:$D18,F15:F18,$L15:$L18,N15:N18)</f>
        <v>#VALUE!</v>
      </c>
      <c r="Y15" s="46" t="e">
        <f>bdrateOld($D15:$D18,G15:G18,$L15:$L18,O15:O18)</f>
        <v>#VALUE!</v>
      </c>
    </row>
    <row r="16" spans="1:25">
      <c r="A16" s="24"/>
      <c r="B16" s="24"/>
      <c r="C16" s="24">
        <v>27</v>
      </c>
      <c r="D16" s="117">
        <v>47481.876799999998</v>
      </c>
      <c r="E16" s="118">
        <v>41.577399999999997</v>
      </c>
      <c r="F16" s="118">
        <v>46.204300000000003</v>
      </c>
      <c r="G16" s="118">
        <v>45.914900000000003</v>
      </c>
      <c r="H16" s="118">
        <v>12023.14</v>
      </c>
      <c r="I16" s="118"/>
      <c r="J16" s="27">
        <f t="shared" si="0"/>
        <v>3.3397611111111107</v>
      </c>
      <c r="L16" s="28"/>
      <c r="M16" s="29"/>
      <c r="N16" s="29"/>
      <c r="O16" s="29"/>
      <c r="P16" s="29"/>
      <c r="Q16" s="29"/>
      <c r="R16" s="30">
        <f t="shared" si="1"/>
        <v>0</v>
      </c>
      <c r="S16" s="20"/>
      <c r="T16" s="108"/>
      <c r="U16" s="109"/>
      <c r="V16" s="109"/>
      <c r="W16" s="108"/>
      <c r="X16" s="109"/>
      <c r="Y16" s="110"/>
    </row>
    <row r="17" spans="1:25">
      <c r="A17" s="24"/>
      <c r="B17" s="24"/>
      <c r="C17" s="24">
        <v>32</v>
      </c>
      <c r="D17" s="117">
        <v>26764.168000000001</v>
      </c>
      <c r="E17" s="118">
        <v>40.002299999999998</v>
      </c>
      <c r="F17" s="118">
        <v>45.485900000000001</v>
      </c>
      <c r="G17" s="118">
        <v>45.389099999999999</v>
      </c>
      <c r="H17" s="118">
        <v>12006.88</v>
      </c>
      <c r="I17" s="118"/>
      <c r="J17" s="27">
        <f t="shared" si="0"/>
        <v>3.3352444444444442</v>
      </c>
      <c r="L17" s="28"/>
      <c r="M17" s="29"/>
      <c r="N17" s="29"/>
      <c r="O17" s="29"/>
      <c r="P17" s="29"/>
      <c r="Q17" s="29"/>
      <c r="R17" s="30">
        <f t="shared" si="1"/>
        <v>0</v>
      </c>
      <c r="S17" s="20"/>
      <c r="T17" s="108"/>
      <c r="U17" s="109"/>
      <c r="V17" s="109"/>
      <c r="W17" s="108"/>
      <c r="X17" s="109"/>
      <c r="Y17" s="110"/>
    </row>
    <row r="18" spans="1:25" ht="12.75" thickBot="1">
      <c r="A18" s="34"/>
      <c r="B18" s="34"/>
      <c r="C18" s="34">
        <v>37</v>
      </c>
      <c r="D18" s="119">
        <v>14855.6896</v>
      </c>
      <c r="E18" s="120">
        <v>38.277799999999999</v>
      </c>
      <c r="F18" s="120">
        <v>45.002899999999997</v>
      </c>
      <c r="G18" s="120">
        <v>45.041400000000003</v>
      </c>
      <c r="H18" s="120">
        <v>11461.61</v>
      </c>
      <c r="I18" s="120"/>
      <c r="J18" s="37">
        <f t="shared" si="0"/>
        <v>3.1837805555555558</v>
      </c>
      <c r="L18" s="38"/>
      <c r="M18" s="39"/>
      <c r="N18" s="39"/>
      <c r="O18" s="39"/>
      <c r="P18" s="39"/>
      <c r="Q18" s="39"/>
      <c r="R18" s="40">
        <f t="shared" si="1"/>
        <v>0</v>
      </c>
      <c r="S18" s="20"/>
      <c r="T18" s="111"/>
      <c r="U18" s="112"/>
      <c r="V18" s="112"/>
      <c r="W18" s="111"/>
      <c r="X18" s="112"/>
      <c r="Y18" s="113"/>
    </row>
    <row r="19" spans="1:25">
      <c r="A19" s="13" t="s">
        <v>7</v>
      </c>
      <c r="B19" s="13" t="s">
        <v>8</v>
      </c>
      <c r="C19" s="13">
        <v>22</v>
      </c>
      <c r="D19" s="115">
        <v>22378.9424</v>
      </c>
      <c r="E19" s="116">
        <v>42.903799999999997</v>
      </c>
      <c r="F19" s="116">
        <v>44.755000000000003</v>
      </c>
      <c r="G19" s="116">
        <v>46.267000000000003</v>
      </c>
      <c r="H19" s="116">
        <v>5690.72</v>
      </c>
      <c r="I19" s="116"/>
      <c r="J19" s="16">
        <f t="shared" si="0"/>
        <v>1.5807555555555557</v>
      </c>
      <c r="L19" s="14"/>
      <c r="M19" s="15"/>
      <c r="N19" s="15"/>
      <c r="O19" s="15"/>
      <c r="P19" s="15"/>
      <c r="Q19" s="15"/>
      <c r="R19" s="16">
        <f t="shared" si="1"/>
        <v>0</v>
      </c>
      <c r="S19" s="20"/>
      <c r="T19" s="21" t="e">
        <f>bdrate($D19:$D22,E19:E22,$L19:$L22,M19:M22)</f>
        <v>#VALUE!</v>
      </c>
      <c r="U19" s="22" t="e">
        <f>bdrate($D19:$D22,F19:F22,$L19:$L22,N19:N22)</f>
        <v>#VALUE!</v>
      </c>
      <c r="V19" s="22" t="e">
        <f>bdrate($D19:$D22,G19:G22,$L19:$L22,O19:O22)</f>
        <v>#VALUE!</v>
      </c>
      <c r="W19" s="44" t="e">
        <f>bdrateOld($D19:$D22,E19:E22,$L19:$L22,M19:M22)</f>
        <v>#VALUE!</v>
      </c>
      <c r="X19" s="45" t="e">
        <f>bdrateOld($D19:$D22,F19:F22,$L19:$L22,N19:N22)</f>
        <v>#VALUE!</v>
      </c>
      <c r="Y19" s="46" t="e">
        <f>bdrateOld($D19:$D22,G19:G22,$L19:$L22,O19:O22)</f>
        <v>#VALUE!</v>
      </c>
    </row>
    <row r="20" spans="1:25">
      <c r="A20" s="24" t="s">
        <v>9</v>
      </c>
      <c r="B20" s="24"/>
      <c r="C20" s="24">
        <v>27</v>
      </c>
      <c r="D20" s="117">
        <v>12233.944799999999</v>
      </c>
      <c r="E20" s="118">
        <v>41.225499999999997</v>
      </c>
      <c r="F20" s="118">
        <v>42.951900000000002</v>
      </c>
      <c r="G20" s="118">
        <v>43.837800000000001</v>
      </c>
      <c r="H20" s="118">
        <v>5268.13</v>
      </c>
      <c r="I20" s="118"/>
      <c r="J20" s="27">
        <f t="shared" si="0"/>
        <v>1.4633694444444445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108"/>
      <c r="U20" s="109"/>
      <c r="V20" s="109"/>
      <c r="W20" s="108"/>
      <c r="X20" s="109"/>
      <c r="Y20" s="110"/>
    </row>
    <row r="21" spans="1:25">
      <c r="A21" s="24"/>
      <c r="B21" s="24"/>
      <c r="C21" s="24">
        <v>32</v>
      </c>
      <c r="D21" s="117">
        <v>6877.5680000000002</v>
      </c>
      <c r="E21" s="118">
        <v>39.153399999999998</v>
      </c>
      <c r="F21" s="118">
        <v>41.561100000000003</v>
      </c>
      <c r="G21" s="118">
        <v>42.212699999999998</v>
      </c>
      <c r="H21" s="118">
        <v>5024.32</v>
      </c>
      <c r="I21" s="118"/>
      <c r="J21" s="27">
        <f t="shared" si="0"/>
        <v>1.3956444444444445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108"/>
      <c r="U21" s="109"/>
      <c r="V21" s="109"/>
      <c r="W21" s="108"/>
      <c r="X21" s="109"/>
      <c r="Y21" s="110"/>
    </row>
    <row r="22" spans="1:25" ht="12.75" thickBot="1">
      <c r="A22" s="24"/>
      <c r="B22" s="34"/>
      <c r="C22" s="34">
        <v>37</v>
      </c>
      <c r="D22" s="119">
        <v>3826.3208</v>
      </c>
      <c r="E22" s="120">
        <v>36.692500000000003</v>
      </c>
      <c r="F22" s="120">
        <v>40.5473</v>
      </c>
      <c r="G22" s="120">
        <v>41.251300000000001</v>
      </c>
      <c r="H22" s="120">
        <v>4839.8</v>
      </c>
      <c r="I22" s="120"/>
      <c r="J22" s="37">
        <f t="shared" si="0"/>
        <v>1.3443888888888889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111"/>
      <c r="U22" s="112"/>
      <c r="V22" s="112"/>
      <c r="W22" s="111"/>
      <c r="X22" s="112"/>
      <c r="Y22" s="113"/>
    </row>
    <row r="23" spans="1:25">
      <c r="A23" s="24"/>
      <c r="B23" s="13" t="s">
        <v>10</v>
      </c>
      <c r="C23" s="13">
        <v>22</v>
      </c>
      <c r="D23" s="115">
        <v>53356.689599999998</v>
      </c>
      <c r="E23" s="116">
        <v>41.934600000000003</v>
      </c>
      <c r="F23" s="116">
        <v>43.6464</v>
      </c>
      <c r="G23" s="116">
        <v>44.301000000000002</v>
      </c>
      <c r="H23" s="116">
        <v>6388.4</v>
      </c>
      <c r="I23" s="116"/>
      <c r="J23" s="16">
        <f t="shared" si="0"/>
        <v>1.7745555555555554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>bdrate($D23:$D26,E23:E26,$L23:$L26,M23:M26)</f>
        <v>#VALUE!</v>
      </c>
      <c r="U23" s="22" t="e">
        <f>bdrate($D23:$D26,F23:F26,$L23:$L26,N23:N26)</f>
        <v>#VALUE!</v>
      </c>
      <c r="V23" s="22" t="e">
        <f>bdrate($D23:$D26,G23:G26,$L23:$L26,O23:O26)</f>
        <v>#VALUE!</v>
      </c>
      <c r="W23" s="44" t="e">
        <f>bdrateOld($D23:$D26,E23:E26,$L23:$L26,M23:M26)</f>
        <v>#VALUE!</v>
      </c>
      <c r="X23" s="45" t="e">
        <f>bdrateOld($D23:$D26,F23:F26,$L23:$L26,N23:N26)</f>
        <v>#VALUE!</v>
      </c>
      <c r="Y23" s="46" t="e">
        <f>bdrateOld($D23:$D26,G23:G26,$L23:$L26,O23:O26)</f>
        <v>#VALUE!</v>
      </c>
    </row>
    <row r="24" spans="1:25">
      <c r="A24" s="24"/>
      <c r="B24" s="24"/>
      <c r="C24" s="24">
        <v>27</v>
      </c>
      <c r="D24" s="117">
        <v>28843.765599999999</v>
      </c>
      <c r="E24" s="118">
        <v>38.825899999999997</v>
      </c>
      <c r="F24" s="118">
        <v>41.150599999999997</v>
      </c>
      <c r="G24" s="118">
        <v>41.3767</v>
      </c>
      <c r="H24" s="118">
        <v>5693.76</v>
      </c>
      <c r="I24" s="118"/>
      <c r="J24" s="27">
        <f t="shared" si="0"/>
        <v>1.5816000000000001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108"/>
      <c r="U24" s="109"/>
      <c r="V24" s="109"/>
      <c r="W24" s="108"/>
      <c r="X24" s="109"/>
      <c r="Y24" s="110"/>
    </row>
    <row r="25" spans="1:25">
      <c r="A25" s="24"/>
      <c r="B25" s="24"/>
      <c r="C25" s="24">
        <v>32</v>
      </c>
      <c r="D25" s="117">
        <v>14911.9584</v>
      </c>
      <c r="E25" s="118">
        <v>35.768799999999999</v>
      </c>
      <c r="F25" s="118">
        <v>39.337299999999999</v>
      </c>
      <c r="G25" s="118">
        <v>39.700699999999998</v>
      </c>
      <c r="H25" s="118">
        <v>5287.31</v>
      </c>
      <c r="I25" s="118"/>
      <c r="J25" s="27">
        <f t="shared" si="0"/>
        <v>1.4686972222222223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108"/>
      <c r="U25" s="109"/>
      <c r="V25" s="109"/>
      <c r="W25" s="108"/>
      <c r="X25" s="109"/>
      <c r="Y25" s="110"/>
    </row>
    <row r="26" spans="1:25" ht="12.75" thickBot="1">
      <c r="A26" s="24"/>
      <c r="B26" s="34"/>
      <c r="C26" s="34">
        <v>37</v>
      </c>
      <c r="D26" s="119">
        <v>7323.3567999999996</v>
      </c>
      <c r="E26" s="120">
        <v>32.9</v>
      </c>
      <c r="F26" s="120">
        <v>38.0792</v>
      </c>
      <c r="G26" s="120">
        <v>38.861899999999999</v>
      </c>
      <c r="H26" s="120">
        <v>5113.7</v>
      </c>
      <c r="I26" s="120"/>
      <c r="J26" s="37">
        <f t="shared" si="0"/>
        <v>1.4204722222222221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111"/>
      <c r="U26" s="112"/>
      <c r="V26" s="112"/>
      <c r="W26" s="111"/>
      <c r="X26" s="112"/>
      <c r="Y26" s="113"/>
    </row>
    <row r="27" spans="1:25">
      <c r="A27" s="24"/>
      <c r="B27" s="13" t="s">
        <v>11</v>
      </c>
      <c r="C27" s="13">
        <v>22</v>
      </c>
      <c r="D27" s="115">
        <v>107110.012</v>
      </c>
      <c r="E27" s="116">
        <v>40.7179</v>
      </c>
      <c r="F27" s="116">
        <v>41.8887</v>
      </c>
      <c r="G27" s="116">
        <v>44.363799999999998</v>
      </c>
      <c r="H27" s="116">
        <v>13388.54</v>
      </c>
      <c r="I27" s="116"/>
      <c r="J27" s="16">
        <f t="shared" si="0"/>
        <v>3.719038888888889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>bdrate($D27:$D30,E27:E30,$L27:$L30,M27:M30)</f>
        <v>#VALUE!</v>
      </c>
      <c r="U27" s="22" t="e">
        <f>bdrate($D27:$D30,F27:F30,$L27:$L30,N27:N30)</f>
        <v>#VALUE!</v>
      </c>
      <c r="V27" s="22" t="e">
        <f>bdrate($D27:$D30,G27:G30,$L27:$L30,O27:O30)</f>
        <v>#VALUE!</v>
      </c>
      <c r="W27" s="44" t="e">
        <f>bdrateOld($D27:$D30,E27:E30,$L27:$L30,M27:M30)</f>
        <v>#VALUE!</v>
      </c>
      <c r="X27" s="45" t="e">
        <f>bdrateOld($D27:$D30,F27:F30,$L27:$L30,N27:N30)</f>
        <v>#VALUE!</v>
      </c>
      <c r="Y27" s="46" t="e">
        <f>bdrateOld($D27:$D30,G27:G30,$L27:$L30,O27:O30)</f>
        <v>#VALUE!</v>
      </c>
    </row>
    <row r="28" spans="1:25">
      <c r="A28" s="24"/>
      <c r="B28" s="24"/>
      <c r="C28" s="24">
        <v>27</v>
      </c>
      <c r="D28" s="117">
        <v>49531.566400000003</v>
      </c>
      <c r="E28" s="118">
        <v>38.084899999999998</v>
      </c>
      <c r="F28" s="118">
        <v>39.598999999999997</v>
      </c>
      <c r="G28" s="118">
        <v>42.2849</v>
      </c>
      <c r="H28" s="118">
        <v>11830.63</v>
      </c>
      <c r="I28" s="118"/>
      <c r="J28" s="27">
        <f t="shared" si="0"/>
        <v>3.286286111111111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108"/>
      <c r="U28" s="109"/>
      <c r="V28" s="109"/>
      <c r="W28" s="108"/>
      <c r="X28" s="109"/>
      <c r="Y28" s="110"/>
    </row>
    <row r="29" spans="1:25">
      <c r="A29" s="24"/>
      <c r="B29" s="24"/>
      <c r="C29" s="24">
        <v>32</v>
      </c>
      <c r="D29" s="117">
        <v>26757.5288</v>
      </c>
      <c r="E29" s="118">
        <v>35.851500000000001</v>
      </c>
      <c r="F29" s="118">
        <v>38.518000000000001</v>
      </c>
      <c r="G29" s="118">
        <v>40.613500000000002</v>
      </c>
      <c r="H29" s="118">
        <v>10786.32</v>
      </c>
      <c r="I29" s="118"/>
      <c r="J29" s="27">
        <f t="shared" si="0"/>
        <v>2.9962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108"/>
      <c r="U29" s="109"/>
      <c r="V29" s="109"/>
      <c r="W29" s="108"/>
      <c r="X29" s="109"/>
      <c r="Y29" s="110"/>
    </row>
    <row r="30" spans="1:25" ht="12.75" thickBot="1">
      <c r="A30" s="24"/>
      <c r="B30" s="34"/>
      <c r="C30" s="34">
        <v>37</v>
      </c>
      <c r="D30" s="119">
        <v>14451.452799999999</v>
      </c>
      <c r="E30" s="120">
        <v>33.415100000000002</v>
      </c>
      <c r="F30" s="120">
        <v>37.685099999999998</v>
      </c>
      <c r="G30" s="120">
        <v>39.355400000000003</v>
      </c>
      <c r="H30" s="120">
        <v>9996.85</v>
      </c>
      <c r="I30" s="120"/>
      <c r="J30" s="37">
        <f t="shared" si="0"/>
        <v>2.7769027777777779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111"/>
      <c r="U30" s="112"/>
      <c r="V30" s="112"/>
      <c r="W30" s="111"/>
      <c r="X30" s="112"/>
      <c r="Y30" s="113"/>
    </row>
    <row r="31" spans="1:25">
      <c r="A31" s="24"/>
      <c r="B31" s="13" t="s">
        <v>12</v>
      </c>
      <c r="C31" s="13">
        <v>22</v>
      </c>
      <c r="D31" s="115">
        <v>72530.599199999997</v>
      </c>
      <c r="E31" s="116">
        <v>41.430799999999998</v>
      </c>
      <c r="F31" s="116">
        <v>44.535800000000002</v>
      </c>
      <c r="G31" s="116">
        <v>46.226900000000001</v>
      </c>
      <c r="H31" s="116">
        <v>12596.58</v>
      </c>
      <c r="I31" s="116"/>
      <c r="J31" s="16">
        <f t="shared" si="0"/>
        <v>3.49905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>bdrate($D31:$D34,E31:E34,$L31:$L34,M31:M34)</f>
        <v>#VALUE!</v>
      </c>
      <c r="U31" s="22" t="e">
        <f>bdrate($D31:$D34,F31:F34,$L31:$L34,N31:N34)</f>
        <v>#VALUE!</v>
      </c>
      <c r="V31" s="22" t="e">
        <f>bdrate($D31:$D34,G31:G34,$L31:$L34,O31:O34)</f>
        <v>#VALUE!</v>
      </c>
      <c r="W31" s="44" t="e">
        <f>bdrateOld($D31:$D34,E31:E34,$L31:$L34,M31:M34)</f>
        <v>#VALUE!</v>
      </c>
      <c r="X31" s="45" t="e">
        <f>bdrateOld($D31:$D34,F31:F34,$L31:$L34,N31:N34)</f>
        <v>#VALUE!</v>
      </c>
      <c r="Y31" s="46" t="e">
        <f>bdrateOld($D31:$D34,G31:G34,$L31:$L34,O31:O34)</f>
        <v>#VALUE!</v>
      </c>
    </row>
    <row r="32" spans="1:25">
      <c r="A32" s="24"/>
      <c r="B32" s="24"/>
      <c r="C32" s="24">
        <v>27</v>
      </c>
      <c r="D32" s="117">
        <v>29473.200000000001</v>
      </c>
      <c r="E32" s="118">
        <v>38.8262</v>
      </c>
      <c r="F32" s="118">
        <v>43.010199999999998</v>
      </c>
      <c r="G32" s="118">
        <v>44.040199999999999</v>
      </c>
      <c r="H32" s="118">
        <v>11346.34</v>
      </c>
      <c r="I32" s="118"/>
      <c r="J32" s="27">
        <f t="shared" si="0"/>
        <v>3.151761111111111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108"/>
      <c r="U32" s="109"/>
      <c r="V32" s="109"/>
      <c r="W32" s="108"/>
      <c r="X32" s="109"/>
      <c r="Y32" s="110"/>
    </row>
    <row r="33" spans="1:25">
      <c r="A33" s="24"/>
      <c r="B33" s="24"/>
      <c r="C33" s="24">
        <v>32</v>
      </c>
      <c r="D33" s="117">
        <v>15204.4216</v>
      </c>
      <c r="E33" s="118">
        <v>37.056699999999999</v>
      </c>
      <c r="F33" s="118">
        <v>41.6524</v>
      </c>
      <c r="G33" s="118">
        <v>42.167299999999997</v>
      </c>
      <c r="H33" s="118">
        <v>10509.05</v>
      </c>
      <c r="I33" s="118"/>
      <c r="J33" s="27">
        <f t="shared" si="0"/>
        <v>2.9191805555555552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108"/>
      <c r="U33" s="109"/>
      <c r="V33" s="109"/>
      <c r="W33" s="108"/>
      <c r="X33" s="109"/>
      <c r="Y33" s="110"/>
    </row>
    <row r="34" spans="1:25" ht="12.75" thickBot="1">
      <c r="A34" s="24"/>
      <c r="B34" s="34"/>
      <c r="C34" s="34">
        <v>37</v>
      </c>
      <c r="D34" s="119">
        <v>8464.6280000000006</v>
      </c>
      <c r="E34" s="120">
        <v>35.103000000000002</v>
      </c>
      <c r="F34" s="120">
        <v>40.575800000000001</v>
      </c>
      <c r="G34" s="120">
        <v>40.7515</v>
      </c>
      <c r="H34" s="120">
        <v>9959.75</v>
      </c>
      <c r="I34" s="120"/>
      <c r="J34" s="37">
        <f t="shared" si="0"/>
        <v>2.7665972222222224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111"/>
      <c r="U34" s="112"/>
      <c r="V34" s="112"/>
      <c r="W34" s="111"/>
      <c r="X34" s="112"/>
      <c r="Y34" s="113"/>
    </row>
    <row r="35" spans="1:25">
      <c r="A35" s="24"/>
      <c r="B35" s="13" t="s">
        <v>13</v>
      </c>
      <c r="C35" s="13">
        <v>22</v>
      </c>
      <c r="D35" s="115">
        <v>184083.24960000001</v>
      </c>
      <c r="E35" s="116">
        <v>42.748800000000003</v>
      </c>
      <c r="F35" s="116">
        <v>42.879899999999999</v>
      </c>
      <c r="G35" s="116">
        <v>44.505200000000002</v>
      </c>
      <c r="H35" s="116">
        <v>16741.79</v>
      </c>
      <c r="I35" s="116"/>
      <c r="J35" s="16">
        <f t="shared" si="0"/>
        <v>4.6504972222222225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>bdrate($D35:$D38,E35:E38,$L35:$L38,M35:M38)</f>
        <v>#VALUE!</v>
      </c>
      <c r="U35" s="22" t="e">
        <f>bdrate($D35:$D38,F35:F38,$L35:$L38,N35:N38)</f>
        <v>#VALUE!</v>
      </c>
      <c r="V35" s="22" t="e">
        <f>bdrate($D35:$D38,G35:G38,$L35:$L38,O35:O38)</f>
        <v>#VALUE!</v>
      </c>
      <c r="W35" s="44" t="e">
        <f>bdrateOld($D35:$D38,E35:E38,$L35:$L38,M35:M38)</f>
        <v>#VALUE!</v>
      </c>
      <c r="X35" s="45" t="e">
        <f>bdrateOld($D35:$D38,F35:F38,$L35:$L38,N35:N38)</f>
        <v>#VALUE!</v>
      </c>
      <c r="Y35" s="46" t="e">
        <f>bdrateOld($D35:$D38,G35:G38,$L35:$L38,O35:O38)</f>
        <v>#VALUE!</v>
      </c>
    </row>
    <row r="36" spans="1:25">
      <c r="A36" s="24"/>
      <c r="B36" s="24"/>
      <c r="C36" s="24">
        <v>27</v>
      </c>
      <c r="D36" s="117">
        <v>81372.042400000006</v>
      </c>
      <c r="E36" s="118">
        <v>37.232700000000001</v>
      </c>
      <c r="F36" s="118">
        <v>40.915700000000001</v>
      </c>
      <c r="G36" s="118">
        <v>42.951799999999999</v>
      </c>
      <c r="H36" s="118">
        <v>15036.71</v>
      </c>
      <c r="I36" s="118"/>
      <c r="J36" s="27">
        <f t="shared" si="0"/>
        <v>4.1768638888888887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108"/>
      <c r="U36" s="109"/>
      <c r="V36" s="109"/>
      <c r="W36" s="108"/>
      <c r="X36" s="109"/>
      <c r="Y36" s="110"/>
    </row>
    <row r="37" spans="1:25">
      <c r="A37" s="24"/>
      <c r="B37" s="24"/>
      <c r="C37" s="24">
        <v>32</v>
      </c>
      <c r="D37" s="117">
        <v>41109.934399999998</v>
      </c>
      <c r="E37" s="118">
        <v>34.663899999999998</v>
      </c>
      <c r="F37" s="118">
        <v>39.418700000000001</v>
      </c>
      <c r="G37" s="118">
        <v>41.748199999999997</v>
      </c>
      <c r="H37" s="118">
        <v>13939.62</v>
      </c>
      <c r="I37" s="118"/>
      <c r="J37" s="27">
        <f t="shared" si="0"/>
        <v>3.8721166666666669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108"/>
      <c r="U37" s="109"/>
      <c r="V37" s="109"/>
      <c r="W37" s="108"/>
      <c r="X37" s="109"/>
      <c r="Y37" s="110"/>
    </row>
    <row r="38" spans="1:25" ht="12.75" thickBot="1">
      <c r="A38" s="34"/>
      <c r="B38" s="34"/>
      <c r="C38" s="34">
        <v>37</v>
      </c>
      <c r="D38" s="119">
        <v>22086.3272</v>
      </c>
      <c r="E38" s="120">
        <v>32.264499999999998</v>
      </c>
      <c r="F38" s="120">
        <v>38.393900000000002</v>
      </c>
      <c r="G38" s="120">
        <v>40.866399999999999</v>
      </c>
      <c r="H38" s="120">
        <v>13150.83</v>
      </c>
      <c r="I38" s="120"/>
      <c r="J38" s="37">
        <f t="shared" si="0"/>
        <v>3.6530083333333332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111"/>
      <c r="U38" s="112"/>
      <c r="V38" s="112"/>
      <c r="W38" s="111"/>
      <c r="X38" s="112"/>
      <c r="Y38" s="113"/>
    </row>
    <row r="39" spans="1:25">
      <c r="A39" s="13" t="s">
        <v>14</v>
      </c>
      <c r="B39" s="13" t="s">
        <v>15</v>
      </c>
      <c r="C39" s="13">
        <v>22</v>
      </c>
      <c r="D39" s="115">
        <v>20900.175999999999</v>
      </c>
      <c r="E39" s="116">
        <v>41.954700000000003</v>
      </c>
      <c r="F39" s="116">
        <v>44.072800000000001</v>
      </c>
      <c r="G39" s="116">
        <v>44.769100000000002</v>
      </c>
      <c r="H39" s="116">
        <v>2671.23</v>
      </c>
      <c r="I39" s="116"/>
      <c r="J39" s="16">
        <f t="shared" si="0"/>
        <v>0.74200833333333338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>bdrate($D39:$D42,E39:E42,$L39:$L42,M39:M42)</f>
        <v>#VALUE!</v>
      </c>
      <c r="U39" s="22" t="e">
        <f>bdrate($D39:$D42,F39:F42,$L39:$L42,N39:N42)</f>
        <v>#VALUE!</v>
      </c>
      <c r="V39" s="22" t="e">
        <f>bdrate($D39:$D42,G39:G42,$L39:$L42,O39:O42)</f>
        <v>#VALUE!</v>
      </c>
      <c r="W39" s="44" t="e">
        <f>bdrateOld($D39:$D42,E39:E42,$L39:$L42,M39:M42)</f>
        <v>#VALUE!</v>
      </c>
      <c r="X39" s="45" t="e">
        <f>bdrateOld($D39:$D42,F39:F42,$L39:$L42,N39:N42)</f>
        <v>#VALUE!</v>
      </c>
      <c r="Y39" s="46" t="e">
        <f>bdrateOld($D39:$D42,G39:G42,$L39:$L42,O39:O42)</f>
        <v>#VALUE!</v>
      </c>
    </row>
    <row r="40" spans="1:25">
      <c r="A40" s="24" t="s">
        <v>16</v>
      </c>
      <c r="B40" s="24"/>
      <c r="C40" s="24">
        <v>27</v>
      </c>
      <c r="D40" s="117">
        <v>11240.2024</v>
      </c>
      <c r="E40" s="118">
        <v>38.5274</v>
      </c>
      <c r="F40" s="118">
        <v>41.400700000000001</v>
      </c>
      <c r="G40" s="118">
        <v>41.826500000000003</v>
      </c>
      <c r="H40" s="118">
        <v>2443.75</v>
      </c>
      <c r="I40" s="118"/>
      <c r="J40" s="27">
        <f t="shared" si="0"/>
        <v>0.67881944444444442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108"/>
      <c r="U40" s="109"/>
      <c r="V40" s="109"/>
      <c r="W40" s="108"/>
      <c r="X40" s="109"/>
      <c r="Y40" s="110"/>
    </row>
    <row r="41" spans="1:25">
      <c r="A41" s="24"/>
      <c r="B41" s="24"/>
      <c r="C41" s="24">
        <v>32</v>
      </c>
      <c r="D41" s="117">
        <v>5980.4408000000003</v>
      </c>
      <c r="E41" s="118">
        <v>35.554400000000001</v>
      </c>
      <c r="F41" s="118">
        <v>39.467100000000002</v>
      </c>
      <c r="G41" s="118">
        <v>39.660400000000003</v>
      </c>
      <c r="H41" s="118">
        <v>2265.85</v>
      </c>
      <c r="I41" s="118"/>
      <c r="J41" s="27">
        <f t="shared" si="0"/>
        <v>0.62940277777777776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108"/>
      <c r="U41" s="109"/>
      <c r="V41" s="109"/>
      <c r="W41" s="108"/>
      <c r="X41" s="109"/>
      <c r="Y41" s="110"/>
    </row>
    <row r="42" spans="1:25" ht="12.75" thickBot="1">
      <c r="A42" s="24"/>
      <c r="B42" s="34"/>
      <c r="C42" s="34">
        <v>37</v>
      </c>
      <c r="D42" s="119">
        <v>3316.2440000000001</v>
      </c>
      <c r="E42" s="120">
        <v>32.924599999999998</v>
      </c>
      <c r="F42" s="120">
        <v>37.9679</v>
      </c>
      <c r="G42" s="120">
        <v>37.971299999999999</v>
      </c>
      <c r="H42" s="120">
        <v>2101.7800000000002</v>
      </c>
      <c r="I42" s="120"/>
      <c r="J42" s="37">
        <f t="shared" si="0"/>
        <v>0.58382777777777783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111"/>
      <c r="U42" s="112"/>
      <c r="V42" s="112"/>
      <c r="W42" s="111"/>
      <c r="X42" s="112"/>
      <c r="Y42" s="113"/>
    </row>
    <row r="43" spans="1:25">
      <c r="A43" s="24"/>
      <c r="B43" s="13" t="s">
        <v>17</v>
      </c>
      <c r="C43" s="13">
        <v>22</v>
      </c>
      <c r="D43" s="115">
        <v>23710.869600000002</v>
      </c>
      <c r="E43" s="116">
        <v>42.127400000000002</v>
      </c>
      <c r="F43" s="116">
        <v>44.279000000000003</v>
      </c>
      <c r="G43" s="116">
        <v>45.735900000000001</v>
      </c>
      <c r="H43" s="116">
        <v>3067.15</v>
      </c>
      <c r="I43" s="116"/>
      <c r="J43" s="16">
        <f t="shared" si="0"/>
        <v>0.85198611111111111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>bdrate($D43:$D46,E43:E46,$L43:$L46,M43:M46)</f>
        <v>#VALUE!</v>
      </c>
      <c r="U43" s="22" t="e">
        <f>bdrate($D43:$D46,F43:F46,$L43:$L46,N43:N46)</f>
        <v>#VALUE!</v>
      </c>
      <c r="V43" s="22" t="e">
        <f>bdrate($D43:$D46,G43:G46,$L43:$L46,O43:O46)</f>
        <v>#VALUE!</v>
      </c>
      <c r="W43" s="44" t="e">
        <f>bdrateOld($D43:$D46,E43:E46,$L43:$L46,M43:M46)</f>
        <v>#VALUE!</v>
      </c>
      <c r="X43" s="45" t="e">
        <f>bdrateOld($D43:$D46,F43:F46,$L43:$L46,N43:N46)</f>
        <v>#VALUE!</v>
      </c>
      <c r="Y43" s="46" t="e">
        <f>bdrateOld($D43:$D46,G43:G46,$L43:$L46,O43:O46)</f>
        <v>#VALUE!</v>
      </c>
    </row>
    <row r="44" spans="1:25">
      <c r="A44" s="24"/>
      <c r="B44" s="24"/>
      <c r="C44" s="24">
        <v>27</v>
      </c>
      <c r="D44" s="117">
        <v>14150.9328</v>
      </c>
      <c r="E44" s="118">
        <v>39.210599999999999</v>
      </c>
      <c r="F44" s="118">
        <v>41.9041</v>
      </c>
      <c r="G44" s="118">
        <v>43.073599999999999</v>
      </c>
      <c r="H44" s="118">
        <v>2854.77</v>
      </c>
      <c r="I44" s="118"/>
      <c r="J44" s="27">
        <f t="shared" si="0"/>
        <v>0.79299166666666665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108"/>
      <c r="U44" s="109"/>
      <c r="V44" s="109"/>
      <c r="W44" s="108"/>
      <c r="X44" s="109"/>
      <c r="Y44" s="110"/>
    </row>
    <row r="45" spans="1:25">
      <c r="A45" s="24"/>
      <c r="B45" s="24"/>
      <c r="C45" s="24">
        <v>32</v>
      </c>
      <c r="D45" s="117">
        <v>8313.3320000000003</v>
      </c>
      <c r="E45" s="118">
        <v>36.145299999999999</v>
      </c>
      <c r="F45" s="118">
        <v>40.009900000000002</v>
      </c>
      <c r="G45" s="118">
        <v>40.998600000000003</v>
      </c>
      <c r="H45" s="118">
        <v>2682.59</v>
      </c>
      <c r="I45" s="118"/>
      <c r="J45" s="27">
        <f t="shared" si="0"/>
        <v>0.74516388888888896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108"/>
      <c r="U45" s="109"/>
      <c r="V45" s="109"/>
      <c r="W45" s="108"/>
      <c r="X45" s="109"/>
      <c r="Y45" s="110"/>
    </row>
    <row r="46" spans="1:25" ht="12.75" thickBot="1">
      <c r="A46" s="24"/>
      <c r="B46" s="34"/>
      <c r="C46" s="34">
        <v>37</v>
      </c>
      <c r="D46" s="119">
        <v>4732.5191999999997</v>
      </c>
      <c r="E46" s="120">
        <v>33.046700000000001</v>
      </c>
      <c r="F46" s="120">
        <v>38.589100000000002</v>
      </c>
      <c r="G46" s="120">
        <v>39.4726</v>
      </c>
      <c r="H46" s="120">
        <v>2502.6</v>
      </c>
      <c r="I46" s="120"/>
      <c r="J46" s="37">
        <f t="shared" si="0"/>
        <v>0.6951666666666666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111"/>
      <c r="U46" s="112"/>
      <c r="V46" s="112"/>
      <c r="W46" s="111"/>
      <c r="X46" s="112"/>
      <c r="Y46" s="113"/>
    </row>
    <row r="47" spans="1:25">
      <c r="A47" s="24"/>
      <c r="B47" s="13" t="s">
        <v>18</v>
      </c>
      <c r="C47" s="13">
        <v>22</v>
      </c>
      <c r="D47" s="115">
        <v>44324.038399999998</v>
      </c>
      <c r="E47" s="116">
        <v>41.212000000000003</v>
      </c>
      <c r="F47" s="116">
        <v>42.682099999999998</v>
      </c>
      <c r="G47" s="116">
        <v>43.570500000000003</v>
      </c>
      <c r="H47" s="116">
        <v>2930.13</v>
      </c>
      <c r="I47" s="116"/>
      <c r="J47" s="16">
        <f t="shared" si="0"/>
        <v>0.81392500000000001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>bdrate($D47:$D50,E47:E50,$L47:$L50,M47:M50)</f>
        <v>#VALUE!</v>
      </c>
      <c r="U47" s="22" t="e">
        <f>bdrate($D47:$D50,F47:F50,$L47:$L50,N47:N50)</f>
        <v>#VALUE!</v>
      </c>
      <c r="V47" s="22" t="e">
        <f>bdrate($D47:$D50,G47:G50,$L47:$L50,O47:O50)</f>
        <v>#VALUE!</v>
      </c>
      <c r="W47" s="44" t="e">
        <f>bdrateOld($D47:$D50,E47:E50,$L47:$L50,M47:M50)</f>
        <v>#VALUE!</v>
      </c>
      <c r="X47" s="45" t="e">
        <f>bdrateOld($D47:$D50,F47:F50,$L47:$L50,N47:N50)</f>
        <v>#VALUE!</v>
      </c>
      <c r="Y47" s="46" t="e">
        <f>bdrateOld($D47:$D50,G47:G50,$L47:$L50,O47:O50)</f>
        <v>#VALUE!</v>
      </c>
    </row>
    <row r="48" spans="1:25">
      <c r="A48" s="24"/>
      <c r="B48" s="24"/>
      <c r="C48" s="24">
        <v>27</v>
      </c>
      <c r="D48" s="117">
        <v>27451.5576</v>
      </c>
      <c r="E48" s="118">
        <v>36.9816</v>
      </c>
      <c r="F48" s="118">
        <v>39.474600000000002</v>
      </c>
      <c r="G48" s="118">
        <v>40.308199999999999</v>
      </c>
      <c r="H48" s="118">
        <v>2667.92</v>
      </c>
      <c r="I48" s="118"/>
      <c r="J48" s="27">
        <f t="shared" si="0"/>
        <v>0.74108888888888891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108"/>
      <c r="U48" s="109"/>
      <c r="V48" s="109"/>
      <c r="W48" s="108"/>
      <c r="X48" s="109"/>
      <c r="Y48" s="110"/>
    </row>
    <row r="49" spans="1:25">
      <c r="A49" s="24"/>
      <c r="B49" s="24"/>
      <c r="C49" s="24">
        <v>32</v>
      </c>
      <c r="D49" s="117">
        <v>16366.8632</v>
      </c>
      <c r="E49" s="118">
        <v>33.177599999999998</v>
      </c>
      <c r="F49" s="118">
        <v>37.359900000000003</v>
      </c>
      <c r="G49" s="118">
        <v>38.068899999999999</v>
      </c>
      <c r="H49" s="118">
        <v>2462.3200000000002</v>
      </c>
      <c r="I49" s="118"/>
      <c r="J49" s="27">
        <f t="shared" si="0"/>
        <v>0.6839777777777778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108"/>
      <c r="U49" s="109"/>
      <c r="V49" s="109"/>
      <c r="W49" s="108"/>
      <c r="X49" s="109"/>
      <c r="Y49" s="110"/>
    </row>
    <row r="50" spans="1:25" ht="12.75" thickBot="1">
      <c r="A50" s="24"/>
      <c r="B50" s="34"/>
      <c r="C50" s="34">
        <v>37</v>
      </c>
      <c r="D50" s="119">
        <v>8863.3904000000002</v>
      </c>
      <c r="E50" s="120">
        <v>29.4895</v>
      </c>
      <c r="F50" s="120">
        <v>35.909799999999997</v>
      </c>
      <c r="G50" s="120">
        <v>36.549399999999999</v>
      </c>
      <c r="H50" s="120">
        <v>2241.58</v>
      </c>
      <c r="I50" s="120"/>
      <c r="J50" s="37">
        <f t="shared" si="0"/>
        <v>0.62266111111111111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111"/>
      <c r="U50" s="112"/>
      <c r="V50" s="112"/>
      <c r="W50" s="111"/>
      <c r="X50" s="112"/>
      <c r="Y50" s="113"/>
    </row>
    <row r="51" spans="1:25">
      <c r="A51" s="24"/>
      <c r="B51" s="13" t="s">
        <v>19</v>
      </c>
      <c r="C51" s="13">
        <v>22</v>
      </c>
      <c r="D51" s="115">
        <v>15269.0144</v>
      </c>
      <c r="E51" s="116">
        <v>42.589399999999998</v>
      </c>
      <c r="F51" s="116">
        <v>43.966999999999999</v>
      </c>
      <c r="G51" s="116">
        <v>44.743000000000002</v>
      </c>
      <c r="H51" s="116">
        <v>1599.24</v>
      </c>
      <c r="I51" s="116"/>
      <c r="J51" s="16">
        <f t="shared" si="0"/>
        <v>0.44423333333333331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>bdrate($D51:$D54,E51:E54,$L51:$L54,M51:M54)</f>
        <v>#VALUE!</v>
      </c>
      <c r="U51" s="22" t="e">
        <f>bdrate($D51:$D54,F51:F54,$L51:$L54,N51:N54)</f>
        <v>#VALUE!</v>
      </c>
      <c r="V51" s="22" t="e">
        <f>bdrate($D51:$D54,G51:G54,$L51:$L54,O51:O54)</f>
        <v>#VALUE!</v>
      </c>
      <c r="W51" s="44" t="e">
        <f>bdrateOld($D51:$D54,E51:E54,$L51:$L54,M51:M54)</f>
        <v>#VALUE!</v>
      </c>
      <c r="X51" s="45" t="e">
        <f>bdrateOld($D51:$D54,F51:F54,$L51:$L54,N51:N54)</f>
        <v>#VALUE!</v>
      </c>
      <c r="Y51" s="46" t="e">
        <f>bdrateOld($D51:$D54,G51:G54,$L51:$L54,O51:O54)</f>
        <v>#VALUE!</v>
      </c>
    </row>
    <row r="52" spans="1:25">
      <c r="A52" s="24"/>
      <c r="B52" s="24"/>
      <c r="C52" s="24">
        <v>27</v>
      </c>
      <c r="D52" s="117">
        <v>9142.6831999999995</v>
      </c>
      <c r="E52" s="118">
        <v>39.182299999999998</v>
      </c>
      <c r="F52" s="118">
        <v>40.605400000000003</v>
      </c>
      <c r="G52" s="118">
        <v>41.934899999999999</v>
      </c>
      <c r="H52" s="118">
        <v>1467.13</v>
      </c>
      <c r="I52" s="118"/>
      <c r="J52" s="27">
        <f t="shared" si="0"/>
        <v>0.40753611111111115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108"/>
      <c r="U52" s="109"/>
      <c r="V52" s="109"/>
      <c r="W52" s="108"/>
      <c r="X52" s="109"/>
      <c r="Y52" s="110"/>
    </row>
    <row r="53" spans="1:25">
      <c r="A53" s="24"/>
      <c r="B53" s="24"/>
      <c r="C53" s="24">
        <v>32</v>
      </c>
      <c r="D53" s="117">
        <v>5208.6736000000001</v>
      </c>
      <c r="E53" s="118">
        <v>35.745199999999997</v>
      </c>
      <c r="F53" s="118">
        <v>38.247199999999999</v>
      </c>
      <c r="G53" s="118">
        <v>39.991799999999998</v>
      </c>
      <c r="H53" s="118">
        <v>1345.65</v>
      </c>
      <c r="I53" s="118"/>
      <c r="J53" s="27">
        <f t="shared" si="0"/>
        <v>0.37379166666666669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108"/>
      <c r="U53" s="109"/>
      <c r="V53" s="109"/>
      <c r="W53" s="108"/>
      <c r="X53" s="109"/>
      <c r="Y53" s="110"/>
    </row>
    <row r="54" spans="1:25" ht="12.75" thickBot="1">
      <c r="A54" s="34"/>
      <c r="B54" s="34"/>
      <c r="C54" s="34">
        <v>37</v>
      </c>
      <c r="D54" s="119">
        <v>2614.14</v>
      </c>
      <c r="E54" s="120">
        <v>32.280099999999997</v>
      </c>
      <c r="F54" s="120">
        <v>36.781399999999998</v>
      </c>
      <c r="G54" s="120">
        <v>38.537500000000001</v>
      </c>
      <c r="H54" s="120">
        <v>1224.75</v>
      </c>
      <c r="I54" s="120"/>
      <c r="J54" s="37">
        <f t="shared" si="0"/>
        <v>0.34020833333333333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111"/>
      <c r="U54" s="112"/>
      <c r="V54" s="112"/>
      <c r="W54" s="111"/>
      <c r="X54" s="112"/>
      <c r="Y54" s="113"/>
    </row>
    <row r="55" spans="1:25">
      <c r="A55" s="13" t="s">
        <v>20</v>
      </c>
      <c r="B55" s="13" t="s">
        <v>21</v>
      </c>
      <c r="C55" s="13">
        <v>22</v>
      </c>
      <c r="D55" s="115">
        <v>5380.3696</v>
      </c>
      <c r="E55" s="116">
        <v>43.239100000000001</v>
      </c>
      <c r="F55" s="116">
        <v>45.410600000000002</v>
      </c>
      <c r="G55" s="116">
        <v>45.197899999999997</v>
      </c>
      <c r="H55" s="116">
        <v>646.16999999999996</v>
      </c>
      <c r="I55" s="116"/>
      <c r="J55" s="16">
        <f t="shared" si="0"/>
        <v>0.17949166666666666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>bdrate($D55:$D58,E55:E58,$L55:$L58,M55:M58)</f>
        <v>#VALUE!</v>
      </c>
      <c r="U55" s="22" t="e">
        <f>bdrate($D55:$D58,F55:F58,$L55:$L58,N55:N58)</f>
        <v>#VALUE!</v>
      </c>
      <c r="V55" s="22" t="e">
        <f>bdrate($D55:$D58,G55:G58,$L55:$L58,O55:O58)</f>
        <v>#VALUE!</v>
      </c>
      <c r="W55" s="44" t="e">
        <f>bdrateOld($D55:$D58,E55:E58,$L55:$L58,M55:M58)</f>
        <v>#VALUE!</v>
      </c>
      <c r="X55" s="45" t="e">
        <f>bdrateOld($D55:$D58,F55:F58,$L55:$L58,N55:N58)</f>
        <v>#VALUE!</v>
      </c>
      <c r="Y55" s="46" t="e">
        <f>bdrateOld($D55:$D58,G55:G58,$L55:$L58,O55:O58)</f>
        <v>#VALUE!</v>
      </c>
    </row>
    <row r="56" spans="1:25">
      <c r="A56" s="24" t="s">
        <v>22</v>
      </c>
      <c r="B56" s="24"/>
      <c r="C56" s="24">
        <v>27</v>
      </c>
      <c r="D56" s="117">
        <v>3195.7991999999999</v>
      </c>
      <c r="E56" s="118">
        <v>39.576000000000001</v>
      </c>
      <c r="F56" s="118">
        <v>42.336599999999997</v>
      </c>
      <c r="G56" s="118">
        <v>41.896700000000003</v>
      </c>
      <c r="H56" s="118">
        <v>589.74</v>
      </c>
      <c r="I56" s="118"/>
      <c r="J56" s="27">
        <f t="shared" si="0"/>
        <v>0.16381666666666667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108"/>
      <c r="U56" s="109"/>
      <c r="V56" s="109"/>
      <c r="W56" s="108"/>
      <c r="X56" s="109"/>
      <c r="Y56" s="110"/>
    </row>
    <row r="57" spans="1:25">
      <c r="A57" s="24"/>
      <c r="B57" s="24"/>
      <c r="C57" s="24">
        <v>32</v>
      </c>
      <c r="D57" s="117">
        <v>1824.0344</v>
      </c>
      <c r="E57" s="118">
        <v>36.121099999999998</v>
      </c>
      <c r="F57" s="118">
        <v>40.029000000000003</v>
      </c>
      <c r="G57" s="118">
        <v>39.455100000000002</v>
      </c>
      <c r="H57" s="118">
        <v>548.12</v>
      </c>
      <c r="I57" s="118"/>
      <c r="J57" s="27">
        <f t="shared" si="0"/>
        <v>0.15225555555555556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108"/>
      <c r="U57" s="109"/>
      <c r="V57" s="109"/>
      <c r="W57" s="108"/>
      <c r="X57" s="109"/>
      <c r="Y57" s="110"/>
    </row>
    <row r="58" spans="1:25" ht="12.75" thickBot="1">
      <c r="A58" s="24"/>
      <c r="B58" s="34"/>
      <c r="C58" s="34">
        <v>37</v>
      </c>
      <c r="D58" s="119">
        <v>1014.0632000000001</v>
      </c>
      <c r="E58" s="120">
        <v>32.918599999999998</v>
      </c>
      <c r="F58" s="120">
        <v>38.412500000000001</v>
      </c>
      <c r="G58" s="120">
        <v>37.697200000000002</v>
      </c>
      <c r="H58" s="120">
        <v>511.26</v>
      </c>
      <c r="I58" s="120"/>
      <c r="J58" s="37">
        <f t="shared" si="0"/>
        <v>0.14201666666666665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111"/>
      <c r="U58" s="112"/>
      <c r="V58" s="112"/>
      <c r="W58" s="111"/>
      <c r="X58" s="112"/>
      <c r="Y58" s="113"/>
    </row>
    <row r="59" spans="1:25">
      <c r="A59" s="24"/>
      <c r="B59" s="13" t="s">
        <v>23</v>
      </c>
      <c r="C59" s="13">
        <v>22</v>
      </c>
      <c r="D59" s="115">
        <v>13246.141600000001</v>
      </c>
      <c r="E59" s="116">
        <v>41.309699999999999</v>
      </c>
      <c r="F59" s="116">
        <v>43.38</v>
      </c>
      <c r="G59" s="116">
        <v>44.311700000000002</v>
      </c>
      <c r="H59" s="116">
        <v>886.71</v>
      </c>
      <c r="I59" s="116"/>
      <c r="J59" s="16">
        <f t="shared" si="0"/>
        <v>0.24630833333333335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>bdrate($D59:$D62,E59:E62,$L59:$L62,M59:M62)</f>
        <v>#VALUE!</v>
      </c>
      <c r="U59" s="22" t="e">
        <f>bdrate($D59:$D62,F59:F62,$L59:$L62,N59:N62)</f>
        <v>#VALUE!</v>
      </c>
      <c r="V59" s="22" t="e">
        <f>bdrate($D59:$D62,G59:G62,$L59:$L62,O59:O62)</f>
        <v>#VALUE!</v>
      </c>
      <c r="W59" s="44" t="e">
        <f>bdrateOld($D59:$D62,E59:E62,$L59:$L62,M59:M62)</f>
        <v>#VALUE!</v>
      </c>
      <c r="X59" s="45" t="e">
        <f>bdrateOld($D59:$D62,F59:F62,$L59:$L62,N59:N62)</f>
        <v>#VALUE!</v>
      </c>
      <c r="Y59" s="46" t="e">
        <f>bdrateOld($D59:$D62,G59:G62,$L59:$L62,O59:O62)</f>
        <v>#VALUE!</v>
      </c>
    </row>
    <row r="60" spans="1:25">
      <c r="A60" s="24"/>
      <c r="B60" s="24"/>
      <c r="C60" s="24">
        <v>27</v>
      </c>
      <c r="D60" s="117">
        <v>8435.9768000000004</v>
      </c>
      <c r="E60" s="118">
        <v>36.904699999999998</v>
      </c>
      <c r="F60" s="118">
        <v>40.673000000000002</v>
      </c>
      <c r="G60" s="118">
        <v>41.732300000000002</v>
      </c>
      <c r="H60" s="118">
        <v>789.34</v>
      </c>
      <c r="I60" s="118"/>
      <c r="J60" s="27">
        <f t="shared" si="0"/>
        <v>0.21926111111111113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108"/>
      <c r="U60" s="109"/>
      <c r="V60" s="109"/>
      <c r="W60" s="108"/>
      <c r="X60" s="109"/>
      <c r="Y60" s="110"/>
    </row>
    <row r="61" spans="1:25">
      <c r="A61" s="24"/>
      <c r="B61" s="24"/>
      <c r="C61" s="24">
        <v>32</v>
      </c>
      <c r="D61" s="117">
        <v>5180.1656000000003</v>
      </c>
      <c r="E61" s="118">
        <v>33.122100000000003</v>
      </c>
      <c r="F61" s="118">
        <v>39.012999999999998</v>
      </c>
      <c r="G61" s="118">
        <v>39.954599999999999</v>
      </c>
      <c r="H61" s="118">
        <v>733.73</v>
      </c>
      <c r="I61" s="118"/>
      <c r="J61" s="27">
        <f t="shared" si="0"/>
        <v>0.20381388888888891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108"/>
      <c r="U61" s="109"/>
      <c r="V61" s="109"/>
      <c r="W61" s="108"/>
      <c r="X61" s="109"/>
      <c r="Y61" s="110"/>
    </row>
    <row r="62" spans="1:25" ht="12.75" thickBot="1">
      <c r="A62" s="24"/>
      <c r="B62" s="34"/>
      <c r="C62" s="34">
        <v>37</v>
      </c>
      <c r="D62" s="119">
        <v>3076.6696000000002</v>
      </c>
      <c r="E62" s="120">
        <v>29.641200000000001</v>
      </c>
      <c r="F62" s="120">
        <v>37.923699999999997</v>
      </c>
      <c r="G62" s="120">
        <v>38.740200000000002</v>
      </c>
      <c r="H62" s="120">
        <v>680.58</v>
      </c>
      <c r="I62" s="120"/>
      <c r="J62" s="37">
        <f t="shared" si="0"/>
        <v>0.18905000000000002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111"/>
      <c r="U62" s="112"/>
      <c r="V62" s="112"/>
      <c r="W62" s="111"/>
      <c r="X62" s="112"/>
      <c r="Y62" s="113"/>
    </row>
    <row r="63" spans="1:25">
      <c r="A63" s="24"/>
      <c r="B63" s="13" t="s">
        <v>24</v>
      </c>
      <c r="C63" s="13">
        <v>22</v>
      </c>
      <c r="D63" s="115">
        <v>11628.2232</v>
      </c>
      <c r="E63" s="116">
        <v>41.188200000000002</v>
      </c>
      <c r="F63" s="116">
        <v>42.3414</v>
      </c>
      <c r="G63" s="116">
        <v>43.070099999999996</v>
      </c>
      <c r="H63" s="116">
        <v>736.53</v>
      </c>
      <c r="I63" s="116"/>
      <c r="J63" s="16">
        <f t="shared" si="0"/>
        <v>0.20459166666666667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>bdrate($D63:$D66,E63:E66,$L63:$L66,M63:M66)</f>
        <v>#VALUE!</v>
      </c>
      <c r="U63" s="22" t="e">
        <f>bdrate($D63:$D66,F63:F66,$L63:$L66,N63:N66)</f>
        <v>#VALUE!</v>
      </c>
      <c r="V63" s="22" t="e">
        <f>bdrate($D63:$D66,G63:G66,$L63:$L66,O63:O66)</f>
        <v>#VALUE!</v>
      </c>
      <c r="W63" s="44" t="e">
        <f>bdrateOld($D63:$D66,E63:E66,$L63:$L66,M63:M66)</f>
        <v>#VALUE!</v>
      </c>
      <c r="X63" s="45" t="e">
        <f>bdrateOld($D63:$D66,F63:F66,$L63:$L66,N63:N66)</f>
        <v>#VALUE!</v>
      </c>
      <c r="Y63" s="46" t="e">
        <f>bdrateOld($D63:$D66,G63:G66,$L63:$L66,O63:O66)</f>
        <v>#VALUE!</v>
      </c>
    </row>
    <row r="64" spans="1:25">
      <c r="A64" s="24"/>
      <c r="B64" s="24"/>
      <c r="C64" s="24">
        <v>27</v>
      </c>
      <c r="D64" s="117">
        <v>7173.2071999999998</v>
      </c>
      <c r="E64" s="118">
        <v>36.854300000000002</v>
      </c>
      <c r="F64" s="118">
        <v>39.220999999999997</v>
      </c>
      <c r="G64" s="118">
        <v>39.738700000000001</v>
      </c>
      <c r="H64" s="118">
        <v>686.03</v>
      </c>
      <c r="I64" s="118"/>
      <c r="J64" s="27">
        <f t="shared" si="0"/>
        <v>0.19056388888888889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108"/>
      <c r="U64" s="109"/>
      <c r="V64" s="109"/>
      <c r="W64" s="108"/>
      <c r="X64" s="109"/>
      <c r="Y64" s="110"/>
    </row>
    <row r="65" spans="1:25">
      <c r="A65" s="24"/>
      <c r="B65" s="24"/>
      <c r="C65" s="24">
        <v>32</v>
      </c>
      <c r="D65" s="117">
        <v>4075.1383999999998</v>
      </c>
      <c r="E65" s="118">
        <v>32.865400000000001</v>
      </c>
      <c r="F65" s="118">
        <v>36.970199999999998</v>
      </c>
      <c r="G65" s="118">
        <v>37.422400000000003</v>
      </c>
      <c r="H65" s="118">
        <v>627.28</v>
      </c>
      <c r="I65" s="118"/>
      <c r="J65" s="27">
        <f t="shared" si="0"/>
        <v>0.17424444444444442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108"/>
      <c r="U65" s="109"/>
      <c r="V65" s="109"/>
      <c r="W65" s="108"/>
      <c r="X65" s="109"/>
      <c r="Y65" s="110"/>
    </row>
    <row r="66" spans="1:25" ht="12.75" thickBot="1">
      <c r="A66" s="24"/>
      <c r="B66" s="34"/>
      <c r="C66" s="34">
        <v>37</v>
      </c>
      <c r="D66" s="119">
        <v>2097.4695999999999</v>
      </c>
      <c r="E66" s="120">
        <v>29.318200000000001</v>
      </c>
      <c r="F66" s="120">
        <v>35.443899999999999</v>
      </c>
      <c r="G66" s="120">
        <v>35.859400000000001</v>
      </c>
      <c r="H66" s="120">
        <v>566.44000000000005</v>
      </c>
      <c r="I66" s="120"/>
      <c r="J66" s="37">
        <f t="shared" si="0"/>
        <v>0.15734444444444445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111"/>
      <c r="U66" s="112"/>
      <c r="V66" s="112"/>
      <c r="W66" s="111"/>
      <c r="X66" s="112"/>
      <c r="Y66" s="113"/>
    </row>
    <row r="67" spans="1:25">
      <c r="A67" s="24"/>
      <c r="B67" s="13" t="s">
        <v>19</v>
      </c>
      <c r="C67" s="13">
        <v>22</v>
      </c>
      <c r="D67" s="115">
        <v>4553.5216</v>
      </c>
      <c r="E67" s="116">
        <v>42.769199999999998</v>
      </c>
      <c r="F67" s="116">
        <v>43.485199999999999</v>
      </c>
      <c r="G67" s="116">
        <v>44.304499999999997</v>
      </c>
      <c r="H67" s="116">
        <v>419.88</v>
      </c>
      <c r="I67" s="116"/>
      <c r="J67" s="16">
        <f t="shared" si="0"/>
        <v>0.11663333333333334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>bdrate($D67:$D70,E67:E70,$L67:$L70,M67:M70)</f>
        <v>#VALUE!</v>
      </c>
      <c r="U67" s="22" t="e">
        <f>bdrate($D67:$D70,F67:F70,$L67:$L70,N67:N70)</f>
        <v>#VALUE!</v>
      </c>
      <c r="V67" s="22" t="e">
        <f>bdrate($D67:$D70,G67:G70,$L67:$L70,O67:O70)</f>
        <v>#VALUE!</v>
      </c>
      <c r="W67" s="44" t="e">
        <f>bdrateOld($D67:$D70,E67:E70,$L67:$L70,M67:M70)</f>
        <v>#VALUE!</v>
      </c>
      <c r="X67" s="45" t="e">
        <f>bdrateOld($D67:$D70,F67:F70,$L67:$L70,N67:N70)</f>
        <v>#VALUE!</v>
      </c>
      <c r="Y67" s="46" t="e">
        <f>bdrateOld($D67:$D70,G67:G70,$L67:$L70,O67:O70)</f>
        <v>#VALUE!</v>
      </c>
    </row>
    <row r="68" spans="1:25">
      <c r="A68" s="24"/>
      <c r="B68" s="24"/>
      <c r="C68" s="24">
        <v>27</v>
      </c>
      <c r="D68" s="117">
        <v>2741.4856</v>
      </c>
      <c r="E68" s="118">
        <v>38.683100000000003</v>
      </c>
      <c r="F68" s="118">
        <v>40.081899999999997</v>
      </c>
      <c r="G68" s="118">
        <v>41.306699999999999</v>
      </c>
      <c r="H68" s="118">
        <v>386.34</v>
      </c>
      <c r="I68" s="118"/>
      <c r="J68" s="27">
        <f t="shared" si="0"/>
        <v>0.10731666666666666</v>
      </c>
      <c r="L68" s="25"/>
      <c r="M68" s="26"/>
      <c r="N68" s="26"/>
      <c r="O68" s="26"/>
      <c r="P68" s="26"/>
      <c r="Q68" s="26"/>
      <c r="R68" s="27">
        <f t="shared" si="1"/>
        <v>0</v>
      </c>
      <c r="S68" s="20"/>
      <c r="T68" s="108"/>
      <c r="U68" s="109"/>
      <c r="V68" s="109"/>
      <c r="W68" s="108"/>
      <c r="X68" s="109"/>
      <c r="Y68" s="110"/>
    </row>
    <row r="69" spans="1:25">
      <c r="A69" s="24"/>
      <c r="B69" s="24"/>
      <c r="C69" s="24">
        <v>32</v>
      </c>
      <c r="D69" s="117">
        <v>1500.8463999999999</v>
      </c>
      <c r="E69" s="118">
        <v>34.766199999999998</v>
      </c>
      <c r="F69" s="118">
        <v>37.874099999999999</v>
      </c>
      <c r="G69" s="118">
        <v>39.031100000000002</v>
      </c>
      <c r="H69" s="118">
        <v>351.85</v>
      </c>
      <c r="I69" s="118"/>
      <c r="J69" s="27">
        <f t="shared" si="0"/>
        <v>9.7736111111111121E-2</v>
      </c>
      <c r="L69" s="25"/>
      <c r="M69" s="26"/>
      <c r="N69" s="26"/>
      <c r="O69" s="26"/>
      <c r="P69" s="26"/>
      <c r="Q69" s="26"/>
      <c r="R69" s="27">
        <f t="shared" si="1"/>
        <v>0</v>
      </c>
      <c r="S69" s="20"/>
      <c r="T69" s="108"/>
      <c r="U69" s="109"/>
      <c r="V69" s="109"/>
      <c r="W69" s="108"/>
      <c r="X69" s="109"/>
      <c r="Y69" s="110"/>
    </row>
    <row r="70" spans="1:25" ht="12.75" thickBot="1">
      <c r="A70" s="34"/>
      <c r="B70" s="34"/>
      <c r="C70" s="34">
        <v>37</v>
      </c>
      <c r="D70" s="119">
        <v>755.83119999999997</v>
      </c>
      <c r="E70" s="120">
        <v>31.433</v>
      </c>
      <c r="F70" s="120">
        <v>36.294600000000003</v>
      </c>
      <c r="G70" s="120">
        <v>37.308199999999999</v>
      </c>
      <c r="H70" s="120">
        <v>320.42</v>
      </c>
      <c r="I70" s="120"/>
      <c r="J70" s="37">
        <f t="shared" si="0"/>
        <v>8.900555555555556E-2</v>
      </c>
      <c r="L70" s="35"/>
      <c r="M70" s="36"/>
      <c r="N70" s="36"/>
      <c r="O70" s="36"/>
      <c r="P70" s="36"/>
      <c r="Q70" s="36"/>
      <c r="R70" s="37">
        <f t="shared" si="1"/>
        <v>0</v>
      </c>
      <c r="S70" s="20"/>
      <c r="T70" s="111"/>
      <c r="U70" s="112"/>
      <c r="V70" s="112"/>
      <c r="W70" s="111"/>
      <c r="X70" s="112"/>
      <c r="Y70" s="113"/>
    </row>
    <row r="71" spans="1:25">
      <c r="A71" s="13" t="s">
        <v>25</v>
      </c>
      <c r="B71" s="13" t="s">
        <v>26</v>
      </c>
      <c r="C71" s="13">
        <v>22</v>
      </c>
      <c r="D71" s="115">
        <v>21465.2912</v>
      </c>
      <c r="E71" s="116">
        <v>44.9529</v>
      </c>
      <c r="F71" s="116">
        <v>47.627600000000001</v>
      </c>
      <c r="G71" s="116">
        <v>48.579599999999999</v>
      </c>
      <c r="H71" s="116">
        <v>6432.43</v>
      </c>
      <c r="I71" s="116"/>
      <c r="J71" s="16">
        <f t="shared" ref="J71:J82" si="2">H71/3600</f>
        <v>1.7867861111111112</v>
      </c>
      <c r="L71" s="14"/>
      <c r="M71" s="15"/>
      <c r="N71" s="15"/>
      <c r="O71" s="15"/>
      <c r="P71" s="15"/>
      <c r="Q71" s="15"/>
      <c r="R71" s="16">
        <f t="shared" ref="R71:R80" si="3">P71/3600</f>
        <v>0</v>
      </c>
      <c r="S71" s="20"/>
      <c r="T71" s="21" t="e">
        <f>bdrate($D71:$D74,E71:E74,$L71:$L74,M71:M74)</f>
        <v>#VALUE!</v>
      </c>
      <c r="U71" s="22" t="e">
        <f>bdrate($D71:$D74,F71:F74,$L71:$L74,N71:N74)</f>
        <v>#VALUE!</v>
      </c>
      <c r="V71" s="22" t="e">
        <f>bdrate($D71:$D74,G71:G74,$L71:$L74,O71:O74)</f>
        <v>#VALUE!</v>
      </c>
      <c r="W71" s="44" t="e">
        <f>bdrateOld($D71:$D74,E71:E74,$L71:$L74,M71:M74)</f>
        <v>#VALUE!</v>
      </c>
      <c r="X71" s="45" t="e">
        <f>bdrateOld($D71:$D74,F71:F74,$L71:$L74,N71:N74)</f>
        <v>#VALUE!</v>
      </c>
      <c r="Y71" s="46" t="e">
        <f>bdrateOld($D71:$D74,G71:G74,$L71:$L74,O71:O74)</f>
        <v>#VALUE!</v>
      </c>
    </row>
    <row r="72" spans="1:25">
      <c r="A72" s="24" t="s">
        <v>27</v>
      </c>
      <c r="B72" s="24"/>
      <c r="C72" s="24">
        <v>27</v>
      </c>
      <c r="D72" s="117">
        <v>12545.4432</v>
      </c>
      <c r="E72" s="118">
        <v>42.531100000000002</v>
      </c>
      <c r="F72" s="118">
        <v>45.887900000000002</v>
      </c>
      <c r="G72" s="118">
        <v>46.5916</v>
      </c>
      <c r="H72" s="118">
        <v>6085.99</v>
      </c>
      <c r="I72" s="118"/>
      <c r="J72" s="27">
        <f t="shared" si="2"/>
        <v>1.6905527777777778</v>
      </c>
      <c r="L72" s="25"/>
      <c r="M72" s="26"/>
      <c r="N72" s="26"/>
      <c r="O72" s="26"/>
      <c r="P72" s="26"/>
      <c r="Q72" s="26"/>
      <c r="R72" s="27">
        <f t="shared" si="3"/>
        <v>0</v>
      </c>
      <c r="S72" s="20"/>
      <c r="T72" s="108"/>
      <c r="U72" s="109"/>
      <c r="V72" s="109"/>
      <c r="W72" s="108"/>
      <c r="X72" s="109"/>
      <c r="Y72" s="110"/>
    </row>
    <row r="73" spans="1:25">
      <c r="A73" s="24"/>
      <c r="B73" s="24"/>
      <c r="C73" s="24">
        <v>32</v>
      </c>
      <c r="D73" s="117">
        <v>7473.7120000000004</v>
      </c>
      <c r="E73" s="118">
        <v>39.834899999999998</v>
      </c>
      <c r="F73" s="118">
        <v>44.196899999999999</v>
      </c>
      <c r="G73" s="118">
        <v>44.770400000000002</v>
      </c>
      <c r="H73" s="118">
        <v>5742.57</v>
      </c>
      <c r="I73" s="118"/>
      <c r="J73" s="27">
        <f t="shared" si="2"/>
        <v>1.5951583333333332</v>
      </c>
      <c r="L73" s="25"/>
      <c r="M73" s="26"/>
      <c r="N73" s="26"/>
      <c r="O73" s="26"/>
      <c r="P73" s="26"/>
      <c r="Q73" s="26"/>
      <c r="R73" s="27">
        <f t="shared" si="3"/>
        <v>0</v>
      </c>
      <c r="S73" s="20"/>
      <c r="T73" s="108"/>
      <c r="U73" s="109"/>
      <c r="V73" s="109"/>
      <c r="W73" s="108"/>
      <c r="X73" s="109"/>
      <c r="Y73" s="110"/>
    </row>
    <row r="74" spans="1:25" ht="12.75" thickBot="1">
      <c r="A74" s="24"/>
      <c r="B74" s="34"/>
      <c r="C74" s="34">
        <v>37</v>
      </c>
      <c r="D74" s="119">
        <v>4490.1967999999997</v>
      </c>
      <c r="E74" s="120">
        <v>36.910600000000002</v>
      </c>
      <c r="F74" s="120">
        <v>42.962000000000003</v>
      </c>
      <c r="G74" s="120">
        <v>43.403300000000002</v>
      </c>
      <c r="H74" s="120">
        <v>5373.86</v>
      </c>
      <c r="I74" s="120"/>
      <c r="J74" s="37">
        <f t="shared" si="2"/>
        <v>1.4927388888888888</v>
      </c>
      <c r="L74" s="35"/>
      <c r="M74" s="36"/>
      <c r="N74" s="36"/>
      <c r="O74" s="36"/>
      <c r="P74" s="120"/>
      <c r="Q74" s="120"/>
      <c r="R74" s="37">
        <f t="shared" si="3"/>
        <v>0</v>
      </c>
      <c r="S74" s="20"/>
      <c r="T74" s="111"/>
      <c r="U74" s="112"/>
      <c r="V74" s="112"/>
      <c r="W74" s="111"/>
      <c r="X74" s="112"/>
      <c r="Y74" s="113"/>
    </row>
    <row r="75" spans="1:25">
      <c r="A75" s="24"/>
      <c r="B75" s="13" t="s">
        <v>28</v>
      </c>
      <c r="C75" s="13">
        <v>22</v>
      </c>
      <c r="D75" s="115">
        <v>22292.509600000001</v>
      </c>
      <c r="E75" s="116">
        <v>44.905200000000001</v>
      </c>
      <c r="F75" s="116">
        <v>48.8748</v>
      </c>
      <c r="G75" s="116">
        <v>48.855600000000003</v>
      </c>
      <c r="H75" s="116">
        <v>6282.38</v>
      </c>
      <c r="I75" s="116"/>
      <c r="J75" s="16">
        <f t="shared" si="2"/>
        <v>1.7451055555555557</v>
      </c>
      <c r="L75" s="14"/>
      <c r="M75" s="15"/>
      <c r="N75" s="15"/>
      <c r="O75" s="15"/>
      <c r="P75" s="15"/>
      <c r="Q75" s="15"/>
      <c r="R75" s="16">
        <f t="shared" si="3"/>
        <v>0</v>
      </c>
      <c r="S75" s="20"/>
      <c r="T75" s="21" t="e">
        <f>bdrate($D75:$D78,E75:E78,$L75:$L78,M75:M78)</f>
        <v>#VALUE!</v>
      </c>
      <c r="U75" s="22" t="e">
        <f>bdrate($D75:$D78,F75:F78,$L75:$L78,N75:N78)</f>
        <v>#VALUE!</v>
      </c>
      <c r="V75" s="22" t="e">
        <f>bdrate($D75:$D78,G75:G78,$L75:$L78,O75:O78)</f>
        <v>#VALUE!</v>
      </c>
      <c r="W75" s="44" t="e">
        <f>bdrateOld($D75:$D78,E75:E78,$L75:$L78,M75:M78)</f>
        <v>#VALUE!</v>
      </c>
      <c r="X75" s="45" t="e">
        <f>bdrateOld($D75:$D78,F75:F78,$L75:$L78,N75:N78)</f>
        <v>#VALUE!</v>
      </c>
      <c r="Y75" s="46" t="e">
        <f>bdrateOld($D75:$D78,G75:G78,$L75:$L78,O75:O78)</f>
        <v>#VALUE!</v>
      </c>
    </row>
    <row r="76" spans="1:25">
      <c r="A76" s="24"/>
      <c r="B76" s="24"/>
      <c r="C76" s="24">
        <v>27</v>
      </c>
      <c r="D76" s="117">
        <v>13548.8896</v>
      </c>
      <c r="E76" s="118">
        <v>42.485500000000002</v>
      </c>
      <c r="F76" s="118">
        <v>47.085900000000002</v>
      </c>
      <c r="G76" s="118">
        <v>46.420400000000001</v>
      </c>
      <c r="H76" s="118">
        <v>5862.14</v>
      </c>
      <c r="I76" s="118"/>
      <c r="J76" s="27">
        <f t="shared" si="2"/>
        <v>1.6283722222222223</v>
      </c>
      <c r="L76" s="25"/>
      <c r="M76" s="26"/>
      <c r="N76" s="26"/>
      <c r="O76" s="26"/>
      <c r="P76" s="26"/>
      <c r="Q76" s="26"/>
      <c r="R76" s="27">
        <f t="shared" si="3"/>
        <v>0</v>
      </c>
      <c r="S76" s="20"/>
      <c r="T76" s="108"/>
      <c r="U76" s="109"/>
      <c r="V76" s="109"/>
      <c r="W76" s="108"/>
      <c r="X76" s="109"/>
      <c r="Y76" s="110"/>
    </row>
    <row r="77" spans="1:25">
      <c r="A77" s="24"/>
      <c r="B77" s="24"/>
      <c r="C77" s="24">
        <v>32</v>
      </c>
      <c r="D77" s="117">
        <v>8360.9680000000008</v>
      </c>
      <c r="E77" s="118">
        <v>39.707299999999996</v>
      </c>
      <c r="F77" s="118">
        <v>45.801600000000001</v>
      </c>
      <c r="G77" s="118">
        <v>44.267299999999999</v>
      </c>
      <c r="H77" s="118">
        <v>5463.5</v>
      </c>
      <c r="I77" s="118"/>
      <c r="J77" s="27">
        <f t="shared" si="2"/>
        <v>1.517638888888889</v>
      </c>
      <c r="L77" s="25"/>
      <c r="M77" s="26"/>
      <c r="N77" s="26"/>
      <c r="O77" s="26"/>
      <c r="P77" s="26"/>
      <c r="Q77" s="26"/>
      <c r="R77" s="27">
        <f t="shared" si="3"/>
        <v>0</v>
      </c>
      <c r="S77" s="20"/>
      <c r="T77" s="108"/>
      <c r="U77" s="109"/>
      <c r="V77" s="109"/>
      <c r="W77" s="108"/>
      <c r="X77" s="109"/>
      <c r="Y77" s="110"/>
    </row>
    <row r="78" spans="1:25" ht="12.75" thickBot="1">
      <c r="A78" s="24"/>
      <c r="B78" s="34"/>
      <c r="C78" s="34">
        <v>37</v>
      </c>
      <c r="D78" s="124">
        <v>5006.8527999999997</v>
      </c>
      <c r="E78" s="125">
        <v>36.578600000000002</v>
      </c>
      <c r="F78" s="125">
        <v>44.745199999999997</v>
      </c>
      <c r="G78" s="125">
        <v>42.723500000000001</v>
      </c>
      <c r="H78" s="118">
        <v>5143.5</v>
      </c>
      <c r="I78" s="118"/>
      <c r="J78" s="27">
        <f t="shared" si="2"/>
        <v>1.42875</v>
      </c>
      <c r="L78" s="35"/>
      <c r="M78" s="36"/>
      <c r="N78" s="36"/>
      <c r="O78" s="36"/>
      <c r="P78" s="36"/>
      <c r="Q78" s="36"/>
      <c r="R78" s="37">
        <f t="shared" si="3"/>
        <v>0</v>
      </c>
      <c r="S78" s="20"/>
      <c r="T78" s="111"/>
      <c r="U78" s="112"/>
      <c r="V78" s="112"/>
      <c r="W78" s="111"/>
      <c r="X78" s="112"/>
      <c r="Y78" s="113"/>
    </row>
    <row r="79" spans="1:25">
      <c r="A79" s="24"/>
      <c r="B79" s="13" t="s">
        <v>29</v>
      </c>
      <c r="C79" s="123">
        <v>22</v>
      </c>
      <c r="D79" s="115">
        <v>23685.416000000001</v>
      </c>
      <c r="E79" s="116">
        <v>44.923400000000001</v>
      </c>
      <c r="F79" s="116">
        <v>48.975299999999997</v>
      </c>
      <c r="G79" s="116">
        <v>49.1783</v>
      </c>
      <c r="H79" s="116">
        <v>6351.87</v>
      </c>
      <c r="I79" s="116"/>
      <c r="J79" s="16">
        <f t="shared" si="2"/>
        <v>1.7644083333333334</v>
      </c>
      <c r="L79" s="14"/>
      <c r="M79" s="15"/>
      <c r="N79" s="15"/>
      <c r="O79" s="15"/>
      <c r="P79" s="15"/>
      <c r="Q79" s="15"/>
      <c r="R79" s="16">
        <f t="shared" si="3"/>
        <v>0</v>
      </c>
      <c r="S79" s="20"/>
      <c r="T79" s="21" t="e">
        <f>bdrate($D79:$D82,E79:E82,$L79:$L82,M79:M82)</f>
        <v>#VALUE!</v>
      </c>
      <c r="U79" s="22" t="e">
        <f>bdrate($D79:$D82,F79:F82,$L79:$L82,N79:N82)</f>
        <v>#VALUE!</v>
      </c>
      <c r="V79" s="22" t="e">
        <f>bdrate($D79:$D82,G79:G82,$L79:$L82,O79:O82)</f>
        <v>#VALUE!</v>
      </c>
      <c r="W79" s="44" t="e">
        <f>bdrateOld($D79:$D82,E79:E82,$L79:$L82,M79:M82)</f>
        <v>#VALUE!</v>
      </c>
      <c r="X79" s="45" t="e">
        <f>bdrateOld($D79:$D82,F79:F82,$L79:$L82,N79:N82)</f>
        <v>#VALUE!</v>
      </c>
      <c r="Y79" s="46" t="e">
        <f>bdrateOld($D79:$D82,G79:G82,$L79:$L82,O79:O82)</f>
        <v>#VALUE!</v>
      </c>
    </row>
    <row r="80" spans="1:25">
      <c r="A80" s="24"/>
      <c r="B80" s="24"/>
      <c r="C80" s="31">
        <v>27</v>
      </c>
      <c r="D80" s="117">
        <v>13629.032800000001</v>
      </c>
      <c r="E80" s="118">
        <v>42.146999999999998</v>
      </c>
      <c r="F80" s="118">
        <v>46.857199999999999</v>
      </c>
      <c r="G80" s="118">
        <v>47.0762</v>
      </c>
      <c r="H80" s="118">
        <v>5998.61</v>
      </c>
      <c r="I80" s="118"/>
      <c r="J80" s="27">
        <f t="shared" si="2"/>
        <v>1.6662805555555555</v>
      </c>
      <c r="L80" s="25"/>
      <c r="M80" s="26"/>
      <c r="N80" s="26"/>
      <c r="O80" s="26"/>
      <c r="P80" s="26"/>
      <c r="Q80" s="26"/>
      <c r="R80" s="27">
        <f t="shared" si="3"/>
        <v>0</v>
      </c>
      <c r="S80" s="20"/>
      <c r="T80" s="31"/>
      <c r="U80" s="32"/>
      <c r="V80" s="32"/>
      <c r="W80" s="31"/>
      <c r="X80" s="32"/>
      <c r="Y80" s="33"/>
    </row>
    <row r="81" spans="1:25">
      <c r="A81" s="24"/>
      <c r="B81" s="24"/>
      <c r="C81" s="31">
        <v>32</v>
      </c>
      <c r="D81" s="117">
        <v>7781.8864000000003</v>
      </c>
      <c r="E81" s="118">
        <v>39.311199999999999</v>
      </c>
      <c r="F81" s="118">
        <v>45.040199999999999</v>
      </c>
      <c r="G81" s="118">
        <v>45.2087</v>
      </c>
      <c r="H81" s="118">
        <v>5602.15</v>
      </c>
      <c r="I81" s="118"/>
      <c r="J81" s="27">
        <f t="shared" si="2"/>
        <v>1.5561527777777777</v>
      </c>
      <c r="L81" s="25"/>
      <c r="M81" s="26"/>
      <c r="N81" s="26"/>
      <c r="O81" s="26"/>
      <c r="P81" s="26"/>
      <c r="Q81" s="26"/>
      <c r="R81" s="27">
        <f>P81/3600</f>
        <v>0</v>
      </c>
      <c r="S81" s="20"/>
      <c r="T81" s="31"/>
      <c r="U81" s="32"/>
      <c r="V81" s="32"/>
      <c r="W81" s="31"/>
      <c r="X81" s="32"/>
      <c r="Y81" s="33"/>
    </row>
    <row r="82" spans="1:25" ht="12.75" thickBot="1">
      <c r="A82" s="34"/>
      <c r="B82" s="34"/>
      <c r="C82" s="41">
        <v>37</v>
      </c>
      <c r="D82" s="119">
        <v>4403.1080000000002</v>
      </c>
      <c r="E82" s="120">
        <v>36.487200000000001</v>
      </c>
      <c r="F82" s="120">
        <v>43.590899999999998</v>
      </c>
      <c r="G82" s="120">
        <v>43.756100000000004</v>
      </c>
      <c r="H82" s="120">
        <v>5303.83</v>
      </c>
      <c r="I82" s="120"/>
      <c r="J82" s="37">
        <f t="shared" si="2"/>
        <v>1.4732861111111111</v>
      </c>
      <c r="L82" s="35"/>
      <c r="M82" s="36"/>
      <c r="N82" s="36"/>
      <c r="O82" s="36"/>
      <c r="P82" s="120"/>
      <c r="Q82" s="120"/>
      <c r="R82" s="37">
        <f>P82/3600</f>
        <v>0</v>
      </c>
      <c r="S82" s="20"/>
      <c r="T82" s="41"/>
      <c r="U82" s="42"/>
      <c r="V82" s="42"/>
      <c r="W82" s="41"/>
      <c r="X82" s="42"/>
      <c r="Y82" s="43"/>
    </row>
    <row r="83" spans="1:25">
      <c r="B83" s="1" t="s">
        <v>2</v>
      </c>
      <c r="T83" s="21" t="e">
        <f t="shared" ref="T83:Y83" si="4">AVERAGE(T3,T7,T11,T15)</f>
        <v>#VALUE!</v>
      </c>
      <c r="U83" s="22" t="e">
        <f t="shared" si="4"/>
        <v>#VALUE!</v>
      </c>
      <c r="V83" s="22" t="e">
        <f t="shared" si="4"/>
        <v>#VALUE!</v>
      </c>
      <c r="W83" s="21" t="e">
        <f t="shared" si="4"/>
        <v>#VALUE!</v>
      </c>
      <c r="X83" s="22" t="e">
        <f t="shared" si="4"/>
        <v>#VALUE!</v>
      </c>
      <c r="Y83" s="23" t="e">
        <f t="shared" si="4"/>
        <v>#VALUE!</v>
      </c>
    </row>
    <row r="84" spans="1:25">
      <c r="B84" s="1" t="s">
        <v>7</v>
      </c>
      <c r="T84" s="44" t="e">
        <f t="shared" ref="T84:Y84" si="5">AVERAGE(T19,T23,T27,T31,T35)</f>
        <v>#VALUE!</v>
      </c>
      <c r="U84" s="45" t="e">
        <f t="shared" si="5"/>
        <v>#VALUE!</v>
      </c>
      <c r="V84" s="45" t="e">
        <f t="shared" si="5"/>
        <v>#VALUE!</v>
      </c>
      <c r="W84" s="44" t="e">
        <f t="shared" si="5"/>
        <v>#VALUE!</v>
      </c>
      <c r="X84" s="45" t="e">
        <f t="shared" si="5"/>
        <v>#VALUE!</v>
      </c>
      <c r="Y84" s="46" t="e">
        <f t="shared" si="5"/>
        <v>#VALUE!</v>
      </c>
    </row>
    <row r="85" spans="1:25">
      <c r="B85" s="1" t="s">
        <v>14</v>
      </c>
      <c r="T85" s="44" t="e">
        <f t="shared" ref="T85:Y85" si="6">AVERAGE(T39,T43,T47,T51)</f>
        <v>#VALUE!</v>
      </c>
      <c r="U85" s="45" t="e">
        <f t="shared" si="6"/>
        <v>#VALUE!</v>
      </c>
      <c r="V85" s="45" t="e">
        <f t="shared" si="6"/>
        <v>#VALUE!</v>
      </c>
      <c r="W85" s="44" t="e">
        <f t="shared" si="6"/>
        <v>#VALUE!</v>
      </c>
      <c r="X85" s="45" t="e">
        <f t="shared" si="6"/>
        <v>#VALUE!</v>
      </c>
      <c r="Y85" s="46" t="e">
        <f t="shared" si="6"/>
        <v>#VALUE!</v>
      </c>
    </row>
    <row r="86" spans="1:25">
      <c r="B86" s="1" t="s">
        <v>20</v>
      </c>
      <c r="T86" s="44" t="e">
        <f t="shared" ref="T86:Y86" si="7">AVERAGE(T55,T59,T63,T67)</f>
        <v>#VALUE!</v>
      </c>
      <c r="U86" s="45" t="e">
        <f t="shared" si="7"/>
        <v>#VALUE!</v>
      </c>
      <c r="V86" s="45" t="e">
        <f t="shared" si="7"/>
        <v>#VALUE!</v>
      </c>
      <c r="W86" s="44" t="e">
        <f t="shared" si="7"/>
        <v>#VALUE!</v>
      </c>
      <c r="X86" s="45" t="e">
        <f t="shared" si="7"/>
        <v>#VALUE!</v>
      </c>
      <c r="Y86" s="46" t="e">
        <f t="shared" si="7"/>
        <v>#VALUE!</v>
      </c>
    </row>
    <row r="87" spans="1:25" ht="12.75" thickBot="1">
      <c r="B87" s="1" t="s">
        <v>30</v>
      </c>
      <c r="T87" s="44" t="e">
        <f t="shared" ref="T87:Y87" si="8">AVERAGE(T71,T75,T79)</f>
        <v>#VALUE!</v>
      </c>
      <c r="U87" s="45" t="e">
        <f t="shared" si="8"/>
        <v>#VALUE!</v>
      </c>
      <c r="V87" s="45" t="e">
        <f t="shared" si="8"/>
        <v>#VALUE!</v>
      </c>
      <c r="W87" s="44" t="e">
        <f t="shared" si="8"/>
        <v>#VALUE!</v>
      </c>
      <c r="X87" s="45" t="e">
        <f t="shared" si="8"/>
        <v>#VALUE!</v>
      </c>
      <c r="Y87" s="46" t="e">
        <f t="shared" si="8"/>
        <v>#VALUE!</v>
      </c>
    </row>
    <row r="88" spans="1:25" ht="12.75" thickBot="1">
      <c r="A88" s="3"/>
      <c r="B88" s="4" t="s">
        <v>31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7" t="e">
        <f t="shared" ref="T88:Y88" si="9">AVERAGE(T3:T82)</f>
        <v>#VALUE!</v>
      </c>
      <c r="U88" s="48" t="e">
        <f t="shared" si="9"/>
        <v>#VALUE!</v>
      </c>
      <c r="V88" s="49" t="e">
        <f t="shared" si="9"/>
        <v>#VALUE!</v>
      </c>
      <c r="W88" s="48" t="e">
        <f t="shared" si="9"/>
        <v>#VALUE!</v>
      </c>
      <c r="X88" s="48" t="e">
        <f t="shared" si="9"/>
        <v>#VALUE!</v>
      </c>
      <c r="Y88" s="49" t="e">
        <f t="shared" si="9"/>
        <v>#VALUE!</v>
      </c>
    </row>
    <row r="89" spans="1:25">
      <c r="B89" s="1" t="s">
        <v>32</v>
      </c>
      <c r="I89" s="50" t="e">
        <f>GEOMEAN(I3:I82)</f>
        <v>#NUM!</v>
      </c>
      <c r="J89" s="50">
        <f>GEOMEAN(J3:J82)</f>
        <v>1.0342121819410919</v>
      </c>
      <c r="Q89" s="50" t="e">
        <f>GEOMEAN(Q3:Q82)</f>
        <v>#NUM!</v>
      </c>
      <c r="R89" s="50" t="e">
        <f>GEOMEAN(R3:R82)</f>
        <v>#NUM!</v>
      </c>
    </row>
    <row r="90" spans="1:25">
      <c r="B90" s="1" t="s">
        <v>33</v>
      </c>
      <c r="Q90" s="51" t="e">
        <f>Q89/I89</f>
        <v>#NUM!</v>
      </c>
      <c r="R90" s="51" t="e">
        <f>R89/J89</f>
        <v>#NUM!</v>
      </c>
    </row>
    <row r="91" spans="1:25">
      <c r="B91" s="1" t="s">
        <v>34</v>
      </c>
      <c r="I91" s="50">
        <f>SUM(I3:I82)/3600</f>
        <v>0</v>
      </c>
      <c r="J91" s="50">
        <f>SUM(J3:J82)</f>
        <v>132.90256111111111</v>
      </c>
      <c r="Q91" s="50">
        <f>SUM(Q3:Q82)/3600</f>
        <v>0</v>
      </c>
      <c r="R91" s="50">
        <f>SUM(R3:R82)</f>
        <v>0</v>
      </c>
    </row>
  </sheetData>
  <mergeCells count="4">
    <mergeCell ref="D1:J1"/>
    <mergeCell ref="L1:R1"/>
    <mergeCell ref="T1:V1"/>
    <mergeCell ref="W1:Y1"/>
  </mergeCells>
  <phoneticPr fontId="1" type="noConversion"/>
  <conditionalFormatting sqref="W83:Y88 W59:Y59 W55:Y55 W51:Y51 W47:Y47 W43:Y43 W39:Y39 W35:Y35 W31:Y31 W27:Y27 W23:Y23 W19:Y19 W15:Y15 W11:Y11 W7:Y7 W3:Y3 W63:Y63 W67:Y67 W71:Y71 W75:Y75 W79:Y79 W6:X6 W10:X10 W14:X14 W18:X18 W22:X22 W26:X26 W30:X30 W34:X34 W38:X38 W42:X42 W46:X46 W50:X50 W54:X54 W58:X58 W62:X62 W66:X66 W70:X70 W74:X74 W78:X78 T3:V88">
    <cfRule type="cellIs" dxfId="15" priority="81" stopIfTrue="1" operator="greaterThan">
      <formula>0.03</formula>
    </cfRule>
    <cfRule type="cellIs" dxfId="14" priority="82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Y91"/>
  <sheetViews>
    <sheetView topLeftCell="A52" workbookViewId="0">
      <selection activeCell="D71" sqref="D71:H82"/>
    </sheetView>
  </sheetViews>
  <sheetFormatPr defaultRowHeight="12"/>
  <cols>
    <col min="1" max="1" width="8.375" style="1" customWidth="1"/>
    <col min="2" max="2" width="14.875" style="1" customWidth="1"/>
    <col min="3" max="3" width="7.875" style="1" customWidth="1"/>
    <col min="4" max="4" width="8.625" style="1" customWidth="1"/>
    <col min="5" max="7" width="5.125" style="1" customWidth="1"/>
    <col min="8" max="8" width="7.75" style="1" customWidth="1"/>
    <col min="9" max="10" width="8.875" style="1" customWidth="1"/>
    <col min="11" max="11" width="2.875" style="1" customWidth="1"/>
    <col min="12" max="12" width="8.625" style="1" customWidth="1"/>
    <col min="13" max="15" width="5.125" style="1" customWidth="1"/>
    <col min="16" max="16" width="7.75" style="1" customWidth="1"/>
    <col min="17" max="18" width="8.875" style="1" customWidth="1"/>
    <col min="19" max="19" width="2.875" style="1" customWidth="1"/>
    <col min="20" max="25" width="8.875" style="1" customWidth="1"/>
    <col min="26" max="16384" width="9" style="1"/>
  </cols>
  <sheetData>
    <row r="1" spans="1:25" ht="12.75" thickBot="1">
      <c r="D1" s="138" t="s">
        <v>35</v>
      </c>
      <c r="E1" s="139"/>
      <c r="F1" s="139"/>
      <c r="G1" s="139"/>
      <c r="H1" s="139"/>
      <c r="I1" s="139"/>
      <c r="J1" s="140"/>
      <c r="L1" s="141" t="s">
        <v>36</v>
      </c>
      <c r="M1" s="142"/>
      <c r="N1" s="142"/>
      <c r="O1" s="142"/>
      <c r="P1" s="142"/>
      <c r="Q1" s="142"/>
      <c r="R1" s="143"/>
      <c r="S1" s="2"/>
      <c r="T1" s="138" t="s">
        <v>58</v>
      </c>
      <c r="U1" s="139"/>
      <c r="V1" s="140"/>
      <c r="W1" s="138" t="s">
        <v>59</v>
      </c>
      <c r="X1" s="139"/>
      <c r="Y1" s="140"/>
    </row>
    <row r="2" spans="1:25" ht="12.75" thickBot="1">
      <c r="A2" s="3"/>
      <c r="B2" s="4"/>
      <c r="C2" s="5" t="s">
        <v>1</v>
      </c>
      <c r="D2" s="6" t="s">
        <v>37</v>
      </c>
      <c r="E2" s="7" t="s">
        <v>38</v>
      </c>
      <c r="F2" s="7" t="s">
        <v>39</v>
      </c>
      <c r="G2" s="7" t="s">
        <v>40</v>
      </c>
      <c r="H2" s="7" t="s">
        <v>41</v>
      </c>
      <c r="I2" s="7" t="s">
        <v>42</v>
      </c>
      <c r="J2" s="8" t="s">
        <v>43</v>
      </c>
      <c r="K2" s="2"/>
      <c r="L2" s="6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7" t="s">
        <v>42</v>
      </c>
      <c r="R2" s="8" t="s">
        <v>43</v>
      </c>
      <c r="S2" s="9"/>
      <c r="T2" s="6" t="s">
        <v>44</v>
      </c>
      <c r="U2" s="7" t="s">
        <v>45</v>
      </c>
      <c r="V2" s="8" t="s">
        <v>46</v>
      </c>
      <c r="W2" s="10" t="s">
        <v>44</v>
      </c>
      <c r="X2" s="11" t="s">
        <v>45</v>
      </c>
      <c r="Y2" s="12" t="s">
        <v>46</v>
      </c>
    </row>
    <row r="3" spans="1:25">
      <c r="A3" s="13" t="s">
        <v>2</v>
      </c>
      <c r="B3" s="13" t="s">
        <v>3</v>
      </c>
      <c r="C3" s="13">
        <v>22</v>
      </c>
      <c r="D3" s="115">
        <v>106877.0736</v>
      </c>
      <c r="E3" s="116">
        <v>43.3718</v>
      </c>
      <c r="F3" s="116">
        <v>42.925199999999997</v>
      </c>
      <c r="G3" s="116">
        <v>44.789499999999997</v>
      </c>
      <c r="H3" s="116">
        <v>4733.0200000000004</v>
      </c>
      <c r="I3" s="116"/>
      <c r="J3" s="16">
        <f>H3/3600</f>
        <v>1.3147277777777779</v>
      </c>
      <c r="L3" s="17"/>
      <c r="M3" s="18"/>
      <c r="N3" s="18"/>
      <c r="O3" s="18"/>
      <c r="P3" s="18"/>
      <c r="Q3" s="18"/>
      <c r="R3" s="19">
        <f>P3/3600</f>
        <v>0</v>
      </c>
      <c r="S3" s="20"/>
      <c r="T3" s="21" t="e">
        <f>bdrate($D3:$D6,E3:E6,$L3:$L6,M3:M6)</f>
        <v>#VALUE!</v>
      </c>
      <c r="U3" s="22" t="e">
        <f>bdrate($D3:$D6,F3:F6,$L3:$L6,N3:N6)</f>
        <v>#VALUE!</v>
      </c>
      <c r="V3" s="23" t="e">
        <f>bdrate($D3:$D6,G3:G6,$L3:$L6,O3:O6)</f>
        <v>#VALUE!</v>
      </c>
      <c r="W3" s="21" t="e">
        <f>bdrateOld($D3:$D6,E3:E6,$L3:$L6,M3:M6)</f>
        <v>#VALUE!</v>
      </c>
      <c r="X3" s="22" t="e">
        <f>bdrateOld($D3:$D6,F3:F6,$L3:$L6,N3:N6)</f>
        <v>#VALUE!</v>
      </c>
      <c r="Y3" s="23" t="e">
        <f>bdrateOld($D3:$D6,G3:G6,$L3:$L6,O3:O6)</f>
        <v>#VALUE!</v>
      </c>
    </row>
    <row r="4" spans="1:25">
      <c r="A4" s="24" t="s">
        <v>4</v>
      </c>
      <c r="B4" s="24"/>
      <c r="C4" s="24">
        <v>27</v>
      </c>
      <c r="D4" s="117">
        <v>60226.681600000004</v>
      </c>
      <c r="E4" s="118">
        <v>40.157800000000002</v>
      </c>
      <c r="F4" s="118">
        <v>40.400500000000001</v>
      </c>
      <c r="G4" s="118">
        <v>42.376399999999997</v>
      </c>
      <c r="H4" s="118">
        <v>4100.76</v>
      </c>
      <c r="I4" s="118"/>
      <c r="J4" s="27">
        <f>H4/3600</f>
        <v>1.1391</v>
      </c>
      <c r="L4" s="28"/>
      <c r="M4" s="29"/>
      <c r="N4" s="29"/>
      <c r="O4" s="29"/>
      <c r="P4" s="29"/>
      <c r="Q4" s="29"/>
      <c r="R4" s="30">
        <f>P4/3600</f>
        <v>0</v>
      </c>
      <c r="S4" s="20"/>
      <c r="T4" s="108"/>
      <c r="U4" s="109"/>
      <c r="V4" s="110"/>
      <c r="W4" s="108"/>
      <c r="X4" s="109"/>
      <c r="Y4" s="110"/>
    </row>
    <row r="5" spans="1:25">
      <c r="A5" s="24"/>
      <c r="B5" s="24"/>
      <c r="C5" s="24">
        <v>32</v>
      </c>
      <c r="D5" s="117">
        <v>34445.510399999999</v>
      </c>
      <c r="E5" s="118">
        <v>37.081699999999998</v>
      </c>
      <c r="F5" s="118">
        <v>38.725499999999997</v>
      </c>
      <c r="G5" s="118">
        <v>40.6875</v>
      </c>
      <c r="H5" s="118">
        <v>3685.61</v>
      </c>
      <c r="I5" s="118"/>
      <c r="J5" s="27">
        <f>H5/3600</f>
        <v>1.0237805555555557</v>
      </c>
      <c r="L5" s="28"/>
      <c r="M5" s="29"/>
      <c r="N5" s="29"/>
      <c r="O5" s="29"/>
      <c r="P5" s="29"/>
      <c r="Q5" s="29"/>
      <c r="R5" s="30">
        <f>P5/3600</f>
        <v>0</v>
      </c>
      <c r="S5" s="20"/>
      <c r="T5" s="108"/>
      <c r="U5" s="109"/>
      <c r="V5" s="110"/>
      <c r="W5" s="108"/>
      <c r="X5" s="109"/>
      <c r="Y5" s="110"/>
    </row>
    <row r="6" spans="1:25" ht="12.75" thickBot="1">
      <c r="A6" s="24"/>
      <c r="B6" s="34"/>
      <c r="C6" s="34">
        <v>37</v>
      </c>
      <c r="D6" s="119">
        <v>19616.583999999999</v>
      </c>
      <c r="E6" s="120">
        <v>34.043900000000001</v>
      </c>
      <c r="F6" s="120">
        <v>37.595500000000001</v>
      </c>
      <c r="G6" s="120">
        <v>39.590899999999998</v>
      </c>
      <c r="H6" s="120">
        <v>3392.23</v>
      </c>
      <c r="I6" s="120"/>
      <c r="J6" s="37">
        <f>H6/3600</f>
        <v>0.94228611111111116</v>
      </c>
      <c r="L6" s="38"/>
      <c r="M6" s="39"/>
      <c r="N6" s="39"/>
      <c r="O6" s="39"/>
      <c r="P6" s="39"/>
      <c r="Q6" s="39"/>
      <c r="R6" s="40">
        <f>P6/3600</f>
        <v>0</v>
      </c>
      <c r="S6" s="20"/>
      <c r="T6" s="111"/>
      <c r="U6" s="112"/>
      <c r="V6" s="113"/>
      <c r="W6" s="111"/>
      <c r="X6" s="112"/>
      <c r="Y6" s="113"/>
    </row>
    <row r="7" spans="1:25">
      <c r="A7" s="24"/>
      <c r="B7" s="13" t="s">
        <v>5</v>
      </c>
      <c r="C7" s="13">
        <v>22</v>
      </c>
      <c r="D7" s="115">
        <v>109491.6208</v>
      </c>
      <c r="E7" s="116">
        <v>43.241399999999999</v>
      </c>
      <c r="F7" s="116">
        <v>45.8264</v>
      </c>
      <c r="G7" s="116">
        <v>45.367400000000004</v>
      </c>
      <c r="H7" s="116">
        <v>4764.5200000000004</v>
      </c>
      <c r="I7" s="116"/>
      <c r="J7" s="16">
        <f t="shared" ref="J7:J70" si="0">H7/3600</f>
        <v>1.323477777777778</v>
      </c>
      <c r="L7" s="14"/>
      <c r="M7" s="15"/>
      <c r="N7" s="15"/>
      <c r="O7" s="15"/>
      <c r="P7" s="15"/>
      <c r="Q7" s="15"/>
      <c r="R7" s="19">
        <f t="shared" ref="R7:R70" si="1">P7/3600</f>
        <v>0</v>
      </c>
      <c r="S7" s="20"/>
      <c r="T7" s="21" t="e">
        <f>bdrate($D7:$D10,E7:E10,$L7:$L10,M7:M10)</f>
        <v>#VALUE!</v>
      </c>
      <c r="U7" s="22" t="e">
        <f>bdrate($D7:$D10,F7:F10,$L7:$L10,N7:N10)</f>
        <v>#VALUE!</v>
      </c>
      <c r="V7" s="22" t="e">
        <f>bdrate($D7:$D10,G7:G10,$L7:$L10,O7:O10)</f>
        <v>#VALUE!</v>
      </c>
      <c r="W7" s="44" t="e">
        <f>bdrateOld($D7:$D10,E7:E10,$L7:$L10,M7:M10)</f>
        <v>#VALUE!</v>
      </c>
      <c r="X7" s="45" t="e">
        <f>bdrateOld($D7:$D10,F7:F10,$L7:$L10,N7:N10)</f>
        <v>#VALUE!</v>
      </c>
      <c r="Y7" s="46" t="e">
        <f>bdrateOld($D7:$D10,G7:G10,$L7:$L10,O7:O10)</f>
        <v>#VALUE!</v>
      </c>
    </row>
    <row r="8" spans="1:25">
      <c r="A8" s="24"/>
      <c r="B8" s="24"/>
      <c r="C8" s="24">
        <v>27</v>
      </c>
      <c r="D8" s="117">
        <v>64288.596799999999</v>
      </c>
      <c r="E8" s="118">
        <v>39.816499999999998</v>
      </c>
      <c r="F8" s="118">
        <v>43.682400000000001</v>
      </c>
      <c r="G8" s="118">
        <v>43.721800000000002</v>
      </c>
      <c r="H8" s="118">
        <v>4182.46</v>
      </c>
      <c r="I8" s="118"/>
      <c r="J8" s="27">
        <f t="shared" si="0"/>
        <v>1.1617944444444444</v>
      </c>
      <c r="L8" s="28"/>
      <c r="M8" s="29"/>
      <c r="N8" s="29"/>
      <c r="O8" s="29"/>
      <c r="P8" s="29"/>
      <c r="Q8" s="29"/>
      <c r="R8" s="30">
        <f t="shared" si="1"/>
        <v>0</v>
      </c>
      <c r="S8" s="20"/>
      <c r="T8" s="108"/>
      <c r="U8" s="109"/>
      <c r="V8" s="109"/>
      <c r="W8" s="108"/>
      <c r="X8" s="109"/>
      <c r="Y8" s="110"/>
    </row>
    <row r="9" spans="1:25">
      <c r="A9" s="24"/>
      <c r="B9" s="24"/>
      <c r="C9" s="24">
        <v>32</v>
      </c>
      <c r="D9" s="117">
        <v>37400.1152</v>
      </c>
      <c r="E9" s="118">
        <v>36.704500000000003</v>
      </c>
      <c r="F9" s="118">
        <v>41.912199999999999</v>
      </c>
      <c r="G9" s="118">
        <v>42.288400000000003</v>
      </c>
      <c r="H9" s="118">
        <v>3734.59</v>
      </c>
      <c r="I9" s="118"/>
      <c r="J9" s="27">
        <f t="shared" si="0"/>
        <v>1.0373861111111111</v>
      </c>
      <c r="L9" s="28"/>
      <c r="M9" s="29"/>
      <c r="N9" s="29"/>
      <c r="O9" s="29"/>
      <c r="P9" s="29"/>
      <c r="Q9" s="29"/>
      <c r="R9" s="30">
        <f t="shared" si="1"/>
        <v>0</v>
      </c>
      <c r="S9" s="20"/>
      <c r="T9" s="108"/>
      <c r="U9" s="109"/>
      <c r="V9" s="109"/>
      <c r="W9" s="108"/>
      <c r="X9" s="109"/>
      <c r="Y9" s="110"/>
    </row>
    <row r="10" spans="1:25" ht="12.75" thickBot="1">
      <c r="A10" s="24"/>
      <c r="B10" s="34"/>
      <c r="C10" s="34">
        <v>37</v>
      </c>
      <c r="D10" s="119">
        <v>22356.7104</v>
      </c>
      <c r="E10" s="120">
        <v>33.851799999999997</v>
      </c>
      <c r="F10" s="120">
        <v>40.587899999999998</v>
      </c>
      <c r="G10" s="120">
        <v>41.206600000000002</v>
      </c>
      <c r="H10" s="120">
        <v>3449.26</v>
      </c>
      <c r="I10" s="120"/>
      <c r="J10" s="37">
        <f t="shared" si="0"/>
        <v>0.9581277777777778</v>
      </c>
      <c r="L10" s="38"/>
      <c r="M10" s="39"/>
      <c r="N10" s="39"/>
      <c r="O10" s="39"/>
      <c r="P10" s="39"/>
      <c r="Q10" s="39"/>
      <c r="R10" s="40">
        <f t="shared" si="1"/>
        <v>0</v>
      </c>
      <c r="S10" s="20"/>
      <c r="T10" s="111"/>
      <c r="U10" s="112"/>
      <c r="V10" s="112"/>
      <c r="W10" s="111"/>
      <c r="X10" s="112"/>
      <c r="Y10" s="113"/>
    </row>
    <row r="11" spans="1:25">
      <c r="A11" s="24"/>
      <c r="B11" s="13" t="s">
        <v>0</v>
      </c>
      <c r="C11" s="13">
        <v>22</v>
      </c>
      <c r="D11" s="115">
        <v>392674.54719999997</v>
      </c>
      <c r="E11" s="116">
        <v>42.268099999999997</v>
      </c>
      <c r="F11" s="116">
        <v>42.449199999999998</v>
      </c>
      <c r="G11" s="116">
        <v>40.940300000000001</v>
      </c>
      <c r="H11" s="116">
        <v>11654.31</v>
      </c>
      <c r="I11" s="116"/>
      <c r="J11" s="16">
        <f t="shared" si="0"/>
        <v>3.237308333333333</v>
      </c>
      <c r="L11" s="14"/>
      <c r="M11" s="15"/>
      <c r="N11" s="15"/>
      <c r="O11" s="15"/>
      <c r="P11" s="15"/>
      <c r="Q11" s="15"/>
      <c r="R11" s="19">
        <f t="shared" si="1"/>
        <v>0</v>
      </c>
      <c r="S11" s="20"/>
      <c r="T11" s="21" t="e">
        <f>bdrate($D11:$D14,E11:E14,$L11:$L14,M11:M14)</f>
        <v>#VALUE!</v>
      </c>
      <c r="U11" s="22" t="e">
        <f>bdrate($D11:$D14,F11:F14,$L11:$L14,N11:N14)</f>
        <v>#VALUE!</v>
      </c>
      <c r="V11" s="22" t="e">
        <f>bdrate($D11:$D14,G11:G14,$L11:$L14,O11:O14)</f>
        <v>#VALUE!</v>
      </c>
      <c r="W11" s="44" t="e">
        <f>bdrateOld($D11:$D14,E11:E14,$L11:$L14,M11:M14)</f>
        <v>#VALUE!</v>
      </c>
      <c r="X11" s="45" t="e">
        <f>bdrateOld($D11:$D14,F11:F14,$L11:$L14,N11:N14)</f>
        <v>#VALUE!</v>
      </c>
      <c r="Y11" s="46" t="e">
        <f>bdrateOld($D11:$D14,G11:G14,$L11:$L14,O11:O14)</f>
        <v>#VALUE!</v>
      </c>
    </row>
    <row r="12" spans="1:25">
      <c r="A12" s="24"/>
      <c r="B12" s="24"/>
      <c r="C12" s="24">
        <v>27</v>
      </c>
      <c r="D12" s="117">
        <v>256623.5056</v>
      </c>
      <c r="E12" s="118">
        <v>38.659300000000002</v>
      </c>
      <c r="F12" s="118">
        <v>39.890500000000003</v>
      </c>
      <c r="G12" s="118">
        <v>37.773200000000003</v>
      </c>
      <c r="H12" s="118">
        <v>10035.200000000001</v>
      </c>
      <c r="I12" s="118"/>
      <c r="J12" s="27">
        <f t="shared" si="0"/>
        <v>2.7875555555555556</v>
      </c>
      <c r="L12" s="28"/>
      <c r="M12" s="29"/>
      <c r="N12" s="29"/>
      <c r="O12" s="29"/>
      <c r="P12" s="29"/>
      <c r="Q12" s="29"/>
      <c r="R12" s="30">
        <f t="shared" si="1"/>
        <v>0</v>
      </c>
      <c r="S12" s="20"/>
      <c r="T12" s="108"/>
      <c r="U12" s="109"/>
      <c r="V12" s="109"/>
      <c r="W12" s="108"/>
      <c r="X12" s="109"/>
      <c r="Y12" s="110"/>
    </row>
    <row r="13" spans="1:25">
      <c r="A13" s="24"/>
      <c r="B13" s="24"/>
      <c r="C13" s="24">
        <v>32</v>
      </c>
      <c r="D13" s="117">
        <v>160383.2064</v>
      </c>
      <c r="E13" s="118">
        <v>34.717700000000001</v>
      </c>
      <c r="F13" s="118">
        <v>38.255499999999998</v>
      </c>
      <c r="G13" s="118">
        <v>36.184199999999997</v>
      </c>
      <c r="H13" s="118">
        <v>8805.19</v>
      </c>
      <c r="I13" s="118"/>
      <c r="J13" s="27">
        <f t="shared" si="0"/>
        <v>2.4458861111111112</v>
      </c>
      <c r="L13" s="28"/>
      <c r="M13" s="29"/>
      <c r="N13" s="29"/>
      <c r="O13" s="29"/>
      <c r="P13" s="29"/>
      <c r="Q13" s="29"/>
      <c r="R13" s="30">
        <f t="shared" si="1"/>
        <v>0</v>
      </c>
      <c r="S13" s="20"/>
      <c r="T13" s="108"/>
      <c r="U13" s="109"/>
      <c r="V13" s="109"/>
      <c r="W13" s="108"/>
      <c r="X13" s="109"/>
      <c r="Y13" s="110"/>
    </row>
    <row r="14" spans="1:25" ht="12.75" thickBot="1">
      <c r="A14" s="24"/>
      <c r="B14" s="34"/>
      <c r="C14" s="34">
        <v>37</v>
      </c>
      <c r="D14" s="119">
        <v>83875.876799999998</v>
      </c>
      <c r="E14" s="120">
        <v>30.571899999999999</v>
      </c>
      <c r="F14" s="120">
        <v>36.9739</v>
      </c>
      <c r="G14" s="120">
        <v>34.987200000000001</v>
      </c>
      <c r="H14" s="120">
        <v>7676.94</v>
      </c>
      <c r="I14" s="120"/>
      <c r="J14" s="37">
        <f t="shared" si="0"/>
        <v>2.1324833333333331</v>
      </c>
      <c r="L14" s="35"/>
      <c r="M14" s="36"/>
      <c r="N14" s="36"/>
      <c r="O14" s="36"/>
      <c r="P14" s="36"/>
      <c r="Q14" s="36"/>
      <c r="R14" s="40">
        <f t="shared" si="1"/>
        <v>0</v>
      </c>
      <c r="S14" s="20"/>
      <c r="T14" s="111"/>
      <c r="U14" s="112"/>
      <c r="V14" s="112"/>
      <c r="W14" s="111"/>
      <c r="X14" s="112"/>
      <c r="Y14" s="113"/>
    </row>
    <row r="15" spans="1:25">
      <c r="A15" s="24"/>
      <c r="B15" s="13" t="s">
        <v>6</v>
      </c>
      <c r="C15" s="13">
        <v>22</v>
      </c>
      <c r="D15" s="115">
        <v>102243.48639999999</v>
      </c>
      <c r="E15" s="116">
        <v>43.613500000000002</v>
      </c>
      <c r="F15" s="116">
        <v>46.628700000000002</v>
      </c>
      <c r="G15" s="116">
        <v>46.180300000000003</v>
      </c>
      <c r="H15" s="116">
        <v>7819.33</v>
      </c>
      <c r="I15" s="116"/>
      <c r="J15" s="16">
        <f t="shared" si="0"/>
        <v>2.1720361111111113</v>
      </c>
      <c r="L15" s="14"/>
      <c r="M15" s="15"/>
      <c r="N15" s="15"/>
      <c r="O15" s="15"/>
      <c r="P15" s="15"/>
      <c r="Q15" s="15"/>
      <c r="R15" s="19">
        <f t="shared" si="1"/>
        <v>0</v>
      </c>
      <c r="S15" s="20"/>
      <c r="T15" s="21" t="e">
        <f>bdrate($D15:$D18,E15:E18,$L15:$L18,M15:M18)</f>
        <v>#VALUE!</v>
      </c>
      <c r="U15" s="22" t="e">
        <f>bdrate($D15:$D18,F15:F18,$L15:$L18,N15:N18)</f>
        <v>#VALUE!</v>
      </c>
      <c r="V15" s="22" t="e">
        <f>bdrate($D15:$D18,G15:G18,$L15:$L18,O15:O18)</f>
        <v>#VALUE!</v>
      </c>
      <c r="W15" s="44" t="e">
        <f>bdrateOld($D15:$D18,E15:E18,$L15:$L18,M15:M18)</f>
        <v>#VALUE!</v>
      </c>
      <c r="X15" s="45" t="e">
        <f>bdrateOld($D15:$D18,F15:F18,$L15:$L18,N15:N18)</f>
        <v>#VALUE!</v>
      </c>
      <c r="Y15" s="46" t="e">
        <f>bdrateOld($D15:$D18,G15:G18,$L15:$L18,O15:O18)</f>
        <v>#VALUE!</v>
      </c>
    </row>
    <row r="16" spans="1:25">
      <c r="A16" s="24"/>
      <c r="B16" s="24"/>
      <c r="C16" s="24">
        <v>27</v>
      </c>
      <c r="D16" s="117">
        <v>50094.347199999997</v>
      </c>
      <c r="E16" s="118">
        <v>41.319899999999997</v>
      </c>
      <c r="F16" s="118">
        <v>45.903100000000002</v>
      </c>
      <c r="G16" s="118">
        <v>45.568899999999999</v>
      </c>
      <c r="H16" s="118">
        <v>6788.24</v>
      </c>
      <c r="I16" s="118"/>
      <c r="J16" s="27">
        <f t="shared" si="0"/>
        <v>1.8856222222222221</v>
      </c>
      <c r="L16" s="25"/>
      <c r="M16" s="26"/>
      <c r="N16" s="26"/>
      <c r="O16" s="26"/>
      <c r="P16" s="26"/>
      <c r="Q16" s="26"/>
      <c r="R16" s="30">
        <f t="shared" si="1"/>
        <v>0</v>
      </c>
      <c r="S16" s="20"/>
      <c r="T16" s="108"/>
      <c r="U16" s="109"/>
      <c r="V16" s="109"/>
      <c r="W16" s="108"/>
      <c r="X16" s="109"/>
      <c r="Y16" s="110"/>
    </row>
    <row r="17" spans="1:25">
      <c r="A17" s="24"/>
      <c r="B17" s="24"/>
      <c r="C17" s="24">
        <v>32</v>
      </c>
      <c r="D17" s="117">
        <v>28713.612799999999</v>
      </c>
      <c r="E17" s="118">
        <v>39.742199999999997</v>
      </c>
      <c r="F17" s="118">
        <v>45.354799999999997</v>
      </c>
      <c r="G17" s="118">
        <v>45.150799999999997</v>
      </c>
      <c r="H17" s="118">
        <v>6252.34</v>
      </c>
      <c r="I17" s="118"/>
      <c r="J17" s="27">
        <f t="shared" si="0"/>
        <v>1.7367611111111112</v>
      </c>
      <c r="L17" s="28"/>
      <c r="M17" s="29"/>
      <c r="N17" s="29"/>
      <c r="O17" s="29"/>
      <c r="P17" s="29"/>
      <c r="Q17" s="29"/>
      <c r="R17" s="30">
        <f t="shared" si="1"/>
        <v>0</v>
      </c>
      <c r="S17" s="20"/>
      <c r="T17" s="108"/>
      <c r="U17" s="109"/>
      <c r="V17" s="109"/>
      <c r="W17" s="108"/>
      <c r="X17" s="109"/>
      <c r="Y17" s="110"/>
    </row>
    <row r="18" spans="1:25" ht="12.75" thickBot="1">
      <c r="A18" s="34"/>
      <c r="B18" s="34"/>
      <c r="C18" s="34">
        <v>37</v>
      </c>
      <c r="D18" s="119">
        <v>15891.128000000001</v>
      </c>
      <c r="E18" s="120">
        <v>37.994799999999998</v>
      </c>
      <c r="F18" s="120">
        <v>44.955500000000001</v>
      </c>
      <c r="G18" s="120">
        <v>44.853099999999998</v>
      </c>
      <c r="H18" s="120">
        <v>5963.59</v>
      </c>
      <c r="I18" s="120"/>
      <c r="J18" s="37">
        <f t="shared" si="0"/>
        <v>1.6565527777777778</v>
      </c>
      <c r="L18" s="38"/>
      <c r="M18" s="39"/>
      <c r="N18" s="39"/>
      <c r="O18" s="39"/>
      <c r="P18" s="39"/>
      <c r="Q18" s="39"/>
      <c r="R18" s="40">
        <f t="shared" si="1"/>
        <v>0</v>
      </c>
      <c r="S18" s="20"/>
      <c r="T18" s="111"/>
      <c r="U18" s="112"/>
      <c r="V18" s="112"/>
      <c r="W18" s="111"/>
      <c r="X18" s="112"/>
      <c r="Y18" s="113"/>
    </row>
    <row r="19" spans="1:25">
      <c r="A19" s="13" t="s">
        <v>7</v>
      </c>
      <c r="B19" s="13" t="s">
        <v>8</v>
      </c>
      <c r="C19" s="13">
        <v>22</v>
      </c>
      <c r="D19" s="115">
        <v>23189.547999999999</v>
      </c>
      <c r="E19" s="116">
        <v>42.702100000000002</v>
      </c>
      <c r="F19" s="116">
        <v>44.454000000000001</v>
      </c>
      <c r="G19" s="116">
        <v>45.8489</v>
      </c>
      <c r="H19" s="116">
        <v>3333.5</v>
      </c>
      <c r="I19" s="116"/>
      <c r="J19" s="16">
        <f t="shared" si="0"/>
        <v>0.9259722222222222</v>
      </c>
      <c r="L19" s="14"/>
      <c r="M19" s="15"/>
      <c r="N19" s="15"/>
      <c r="O19" s="15"/>
      <c r="P19" s="15"/>
      <c r="Q19" s="15"/>
      <c r="R19" s="16">
        <f t="shared" si="1"/>
        <v>0</v>
      </c>
      <c r="S19" s="20"/>
      <c r="T19" s="21" t="e">
        <f>bdrate($D19:$D22,E19:E22,$L19:$L22,M19:M22)</f>
        <v>#VALUE!</v>
      </c>
      <c r="U19" s="22" t="e">
        <f>bdrate($D19:$D22,F19:F22,$L19:$L22,N19:N22)</f>
        <v>#VALUE!</v>
      </c>
      <c r="V19" s="22" t="e">
        <f>bdrate($D19:$D22,G19:G22,$L19:$L22,O19:O22)</f>
        <v>#VALUE!</v>
      </c>
      <c r="W19" s="44" t="e">
        <f>bdrateOld($D19:$D22,E19:E22,$L19:$L22,M19:M22)</f>
        <v>#VALUE!</v>
      </c>
      <c r="X19" s="45" t="e">
        <f>bdrateOld($D19:$D22,F19:F22,$L19:$L22,N19:N22)</f>
        <v>#VALUE!</v>
      </c>
      <c r="Y19" s="46" t="e">
        <f>bdrateOld($D19:$D22,G19:G22,$L19:$L22,O19:O22)</f>
        <v>#VALUE!</v>
      </c>
    </row>
    <row r="20" spans="1:25">
      <c r="A20" s="24" t="s">
        <v>9</v>
      </c>
      <c r="B20" s="24"/>
      <c r="C20" s="24">
        <v>27</v>
      </c>
      <c r="D20" s="117">
        <v>12688.7032</v>
      </c>
      <c r="E20" s="118">
        <v>40.993499999999997</v>
      </c>
      <c r="F20" s="118">
        <v>42.769599999999997</v>
      </c>
      <c r="G20" s="118">
        <v>43.660499999999999</v>
      </c>
      <c r="H20" s="118">
        <v>2908.15</v>
      </c>
      <c r="I20" s="118"/>
      <c r="J20" s="27">
        <f t="shared" si="0"/>
        <v>0.80781944444444442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108"/>
      <c r="U20" s="109"/>
      <c r="V20" s="109"/>
      <c r="W20" s="108"/>
      <c r="X20" s="109"/>
      <c r="Y20" s="110"/>
    </row>
    <row r="21" spans="1:25">
      <c r="A21" s="24"/>
      <c r="B21" s="24"/>
      <c r="C21" s="24">
        <v>32</v>
      </c>
      <c r="D21" s="117">
        <v>7198.1760000000004</v>
      </c>
      <c r="E21" s="118">
        <v>38.920400000000001</v>
      </c>
      <c r="F21" s="118">
        <v>41.479199999999999</v>
      </c>
      <c r="G21" s="118">
        <v>42.214199999999998</v>
      </c>
      <c r="H21" s="118">
        <v>2677.75</v>
      </c>
      <c r="I21" s="118"/>
      <c r="J21" s="27">
        <f t="shared" si="0"/>
        <v>0.74381944444444448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108"/>
      <c r="U21" s="109"/>
      <c r="V21" s="109"/>
      <c r="W21" s="108"/>
      <c r="X21" s="109"/>
      <c r="Y21" s="110"/>
    </row>
    <row r="22" spans="1:25" ht="12.75" thickBot="1">
      <c r="A22" s="24"/>
      <c r="B22" s="34"/>
      <c r="C22" s="34">
        <v>37</v>
      </c>
      <c r="D22" s="119">
        <v>4046.5720000000001</v>
      </c>
      <c r="E22" s="120">
        <v>36.476700000000001</v>
      </c>
      <c r="F22" s="120">
        <v>40.575200000000002</v>
      </c>
      <c r="G22" s="120">
        <v>41.390099999999997</v>
      </c>
      <c r="H22" s="120">
        <v>2520.58</v>
      </c>
      <c r="I22" s="120"/>
      <c r="J22" s="37">
        <f t="shared" si="0"/>
        <v>0.70016111111111112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111"/>
      <c r="U22" s="112"/>
      <c r="V22" s="112"/>
      <c r="W22" s="111"/>
      <c r="X22" s="112"/>
      <c r="Y22" s="113"/>
    </row>
    <row r="23" spans="1:25">
      <c r="A23" s="24"/>
      <c r="B23" s="13" t="s">
        <v>10</v>
      </c>
      <c r="C23" s="13">
        <v>22</v>
      </c>
      <c r="D23" s="115">
        <v>54854.921600000001</v>
      </c>
      <c r="E23" s="116">
        <v>41.718000000000004</v>
      </c>
      <c r="F23" s="116">
        <v>43.298000000000002</v>
      </c>
      <c r="G23" s="116">
        <v>44.010800000000003</v>
      </c>
      <c r="H23" s="116">
        <v>4102.1400000000003</v>
      </c>
      <c r="I23" s="116"/>
      <c r="J23" s="16">
        <f t="shared" si="0"/>
        <v>1.1394833333333334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>bdrate($D23:$D26,E23:E26,$L23:$L26,M23:M26)</f>
        <v>#VALUE!</v>
      </c>
      <c r="U23" s="22" t="e">
        <f>bdrate($D23:$D26,F23:F26,$L23:$L26,N23:N26)</f>
        <v>#VALUE!</v>
      </c>
      <c r="V23" s="22" t="e">
        <f>bdrate($D23:$D26,G23:G26,$L23:$L26,O23:O26)</f>
        <v>#VALUE!</v>
      </c>
      <c r="W23" s="44" t="e">
        <f>bdrateOld($D23:$D26,E23:E26,$L23:$L26,M23:M26)</f>
        <v>#VALUE!</v>
      </c>
      <c r="X23" s="45" t="e">
        <f>bdrateOld($D23:$D26,F23:F26,$L23:$L26,N23:N26)</f>
        <v>#VALUE!</v>
      </c>
      <c r="Y23" s="46" t="e">
        <f>bdrateOld($D23:$D26,G23:G26,$L23:$L26,O23:O26)</f>
        <v>#VALUE!</v>
      </c>
    </row>
    <row r="24" spans="1:25">
      <c r="A24" s="24"/>
      <c r="B24" s="24"/>
      <c r="C24" s="24">
        <v>27</v>
      </c>
      <c r="D24" s="117">
        <v>29835.416000000001</v>
      </c>
      <c r="E24" s="118">
        <v>38.595999999999997</v>
      </c>
      <c r="F24" s="118">
        <v>40.946800000000003</v>
      </c>
      <c r="G24" s="118">
        <v>41.375700000000002</v>
      </c>
      <c r="H24" s="118">
        <v>3432.33</v>
      </c>
      <c r="I24" s="118"/>
      <c r="J24" s="27">
        <f t="shared" si="0"/>
        <v>0.95342499999999997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108"/>
      <c r="U24" s="109"/>
      <c r="V24" s="109"/>
      <c r="W24" s="108"/>
      <c r="X24" s="109"/>
      <c r="Y24" s="110"/>
    </row>
    <row r="25" spans="1:25">
      <c r="A25" s="24"/>
      <c r="B25" s="24"/>
      <c r="C25" s="24">
        <v>32</v>
      </c>
      <c r="D25" s="117">
        <v>15582.2264</v>
      </c>
      <c r="E25" s="118">
        <v>35.565800000000003</v>
      </c>
      <c r="F25" s="118">
        <v>39.269100000000002</v>
      </c>
      <c r="G25" s="118">
        <v>39.869199999999999</v>
      </c>
      <c r="H25" s="118">
        <v>2985.81</v>
      </c>
      <c r="I25" s="118"/>
      <c r="J25" s="27">
        <f t="shared" si="0"/>
        <v>0.82939166666666664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108"/>
      <c r="U25" s="109"/>
      <c r="V25" s="109"/>
      <c r="W25" s="108"/>
      <c r="X25" s="109"/>
      <c r="Y25" s="110"/>
    </row>
    <row r="26" spans="1:25" ht="12.75" thickBot="1">
      <c r="A26" s="24"/>
      <c r="B26" s="34"/>
      <c r="C26" s="34">
        <v>37</v>
      </c>
      <c r="D26" s="119">
        <v>7650.2615999999998</v>
      </c>
      <c r="E26" s="120">
        <v>32.703899999999997</v>
      </c>
      <c r="F26" s="120">
        <v>38.108499999999999</v>
      </c>
      <c r="G26" s="120">
        <v>39.0929</v>
      </c>
      <c r="H26" s="120">
        <v>2682.78</v>
      </c>
      <c r="I26" s="120"/>
      <c r="J26" s="37">
        <f t="shared" si="0"/>
        <v>0.74521666666666675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111"/>
      <c r="U26" s="112"/>
      <c r="V26" s="112"/>
      <c r="W26" s="111"/>
      <c r="X26" s="112"/>
      <c r="Y26" s="113"/>
    </row>
    <row r="27" spans="1:25">
      <c r="A27" s="24"/>
      <c r="B27" s="13" t="s">
        <v>11</v>
      </c>
      <c r="C27" s="13">
        <v>22</v>
      </c>
      <c r="D27" s="115">
        <v>107234.3456</v>
      </c>
      <c r="E27" s="116">
        <v>40.478700000000003</v>
      </c>
      <c r="F27" s="116">
        <v>41.741700000000002</v>
      </c>
      <c r="G27" s="116">
        <v>44.2027</v>
      </c>
      <c r="H27" s="116">
        <v>8656.0300000000007</v>
      </c>
      <c r="I27" s="116"/>
      <c r="J27" s="16">
        <f t="shared" si="0"/>
        <v>2.4044527777777778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>bdrate($D27:$D30,E27:E30,$L27:$L30,M27:M30)</f>
        <v>#VALUE!</v>
      </c>
      <c r="U27" s="22" t="e">
        <f>bdrate($D27:$D30,F27:F30,$L27:$L30,N27:N30)</f>
        <v>#VALUE!</v>
      </c>
      <c r="V27" s="22" t="e">
        <f>bdrate($D27:$D30,G27:G30,$L27:$L30,O27:O30)</f>
        <v>#VALUE!</v>
      </c>
      <c r="W27" s="44" t="e">
        <f>bdrateOld($D27:$D30,E27:E30,$L27:$L30,M27:M30)</f>
        <v>#VALUE!</v>
      </c>
      <c r="X27" s="45" t="e">
        <f>bdrateOld($D27:$D30,F27:F30,$L27:$L30,N27:N30)</f>
        <v>#VALUE!</v>
      </c>
      <c r="Y27" s="46" t="e">
        <f>bdrateOld($D27:$D30,G27:G30,$L27:$L30,O27:O30)</f>
        <v>#VALUE!</v>
      </c>
    </row>
    <row r="28" spans="1:25">
      <c r="A28" s="24"/>
      <c r="B28" s="24"/>
      <c r="C28" s="24">
        <v>27</v>
      </c>
      <c r="D28" s="117">
        <v>51242.147199999999</v>
      </c>
      <c r="E28" s="118">
        <v>37.9313</v>
      </c>
      <c r="F28" s="118">
        <v>39.595999999999997</v>
      </c>
      <c r="G28" s="118">
        <v>42.215800000000002</v>
      </c>
      <c r="H28" s="118">
        <v>6961.7</v>
      </c>
      <c r="I28" s="118"/>
      <c r="J28" s="27">
        <f t="shared" si="0"/>
        <v>1.9338055555555556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108"/>
      <c r="U28" s="109"/>
      <c r="V28" s="109"/>
      <c r="W28" s="108"/>
      <c r="X28" s="109"/>
      <c r="Y28" s="110"/>
    </row>
    <row r="29" spans="1:25">
      <c r="A29" s="24"/>
      <c r="B29" s="24"/>
      <c r="C29" s="24">
        <v>32</v>
      </c>
      <c r="D29" s="117">
        <v>27868.757600000001</v>
      </c>
      <c r="E29" s="118">
        <v>35.681600000000003</v>
      </c>
      <c r="F29" s="118">
        <v>38.573399999999999</v>
      </c>
      <c r="G29" s="118">
        <v>40.623800000000003</v>
      </c>
      <c r="H29" s="118">
        <v>6131.83</v>
      </c>
      <c r="I29" s="118"/>
      <c r="J29" s="27">
        <f t="shared" si="0"/>
        <v>1.7032861111111111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108"/>
      <c r="U29" s="109"/>
      <c r="V29" s="109"/>
      <c r="W29" s="108"/>
      <c r="X29" s="109"/>
      <c r="Y29" s="110"/>
    </row>
    <row r="30" spans="1:25" ht="12.75" thickBot="1">
      <c r="A30" s="24"/>
      <c r="B30" s="34"/>
      <c r="C30" s="34">
        <v>37</v>
      </c>
      <c r="D30" s="119">
        <v>15243.604799999999</v>
      </c>
      <c r="E30" s="120">
        <v>33.245199999999997</v>
      </c>
      <c r="F30" s="120">
        <v>37.8172</v>
      </c>
      <c r="G30" s="120">
        <v>39.442799999999998</v>
      </c>
      <c r="H30" s="120">
        <v>5616.34</v>
      </c>
      <c r="I30" s="120"/>
      <c r="J30" s="37">
        <f t="shared" si="0"/>
        <v>1.5600944444444445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111"/>
      <c r="U30" s="112"/>
      <c r="V30" s="112"/>
      <c r="W30" s="111"/>
      <c r="X30" s="112"/>
      <c r="Y30" s="113"/>
    </row>
    <row r="31" spans="1:25">
      <c r="A31" s="24"/>
      <c r="B31" s="13" t="s">
        <v>12</v>
      </c>
      <c r="C31" s="13">
        <v>22</v>
      </c>
      <c r="D31" s="115">
        <v>73850.444799999997</v>
      </c>
      <c r="E31" s="116">
        <v>41.182499999999997</v>
      </c>
      <c r="F31" s="116">
        <v>44.4754</v>
      </c>
      <c r="G31" s="116">
        <v>46.077399999999997</v>
      </c>
      <c r="H31" s="116">
        <v>7811.72</v>
      </c>
      <c r="I31" s="116"/>
      <c r="J31" s="16">
        <f t="shared" si="0"/>
        <v>2.1699222222222221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>bdrate($D31:$D34,E31:E34,$L31:$L34,M31:M34)</f>
        <v>#VALUE!</v>
      </c>
      <c r="U31" s="22" t="e">
        <f>bdrate($D31:$D34,F31:F34,$L31:$L34,N31:N34)</f>
        <v>#VALUE!</v>
      </c>
      <c r="V31" s="22" t="e">
        <f>bdrate($D31:$D34,G31:G34,$L31:$L34,O31:O34)</f>
        <v>#VALUE!</v>
      </c>
      <c r="W31" s="44" t="e">
        <f>bdrateOld($D31:$D34,E31:E34,$L31:$L34,M31:M34)</f>
        <v>#VALUE!</v>
      </c>
      <c r="X31" s="45" t="e">
        <f>bdrateOld($D31:$D34,F31:F34,$L31:$L34,N31:N34)</f>
        <v>#VALUE!</v>
      </c>
      <c r="Y31" s="46" t="e">
        <f>bdrateOld($D31:$D34,G31:G34,$L31:$L34,O31:O34)</f>
        <v>#VALUE!</v>
      </c>
    </row>
    <row r="32" spans="1:25">
      <c r="A32" s="24"/>
      <c r="B32" s="24"/>
      <c r="C32" s="24">
        <v>27</v>
      </c>
      <c r="D32" s="117">
        <v>30924.999199999998</v>
      </c>
      <c r="E32" s="118">
        <v>38.659599999999998</v>
      </c>
      <c r="F32" s="118">
        <v>42.9876</v>
      </c>
      <c r="G32" s="118">
        <v>43.993600000000001</v>
      </c>
      <c r="H32" s="118">
        <v>6396.81</v>
      </c>
      <c r="I32" s="118"/>
      <c r="J32" s="27">
        <f t="shared" si="0"/>
        <v>1.7768916666666668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108"/>
      <c r="U32" s="109"/>
      <c r="V32" s="109"/>
      <c r="W32" s="108"/>
      <c r="X32" s="109"/>
      <c r="Y32" s="110"/>
    </row>
    <row r="33" spans="1:25">
      <c r="A33" s="24"/>
      <c r="B33" s="24"/>
      <c r="C33" s="24">
        <v>32</v>
      </c>
      <c r="D33" s="117">
        <v>16143.632</v>
      </c>
      <c r="E33" s="118">
        <v>36.847499999999997</v>
      </c>
      <c r="F33" s="118">
        <v>41.748899999999999</v>
      </c>
      <c r="G33" s="118">
        <v>42.282899999999998</v>
      </c>
      <c r="H33" s="118">
        <v>5726.06</v>
      </c>
      <c r="I33" s="118"/>
      <c r="J33" s="27">
        <f t="shared" si="0"/>
        <v>1.5905722222222223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108"/>
      <c r="U33" s="109"/>
      <c r="V33" s="109"/>
      <c r="W33" s="108"/>
      <c r="X33" s="109"/>
      <c r="Y33" s="110"/>
    </row>
    <row r="34" spans="1:25" ht="12.75" thickBot="1">
      <c r="A34" s="24"/>
      <c r="B34" s="34"/>
      <c r="C34" s="34">
        <v>37</v>
      </c>
      <c r="D34" s="119">
        <v>9133.3696</v>
      </c>
      <c r="E34" s="120">
        <v>34.837499999999999</v>
      </c>
      <c r="F34" s="120">
        <v>40.796300000000002</v>
      </c>
      <c r="G34" s="120">
        <v>40.981000000000002</v>
      </c>
      <c r="H34" s="120">
        <v>5325.61</v>
      </c>
      <c r="I34" s="120"/>
      <c r="J34" s="37">
        <f t="shared" si="0"/>
        <v>1.479336111111111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111"/>
      <c r="U34" s="112"/>
      <c r="V34" s="112"/>
      <c r="W34" s="111"/>
      <c r="X34" s="112"/>
      <c r="Y34" s="113"/>
    </row>
    <row r="35" spans="1:25">
      <c r="A35" s="24"/>
      <c r="B35" s="13" t="s">
        <v>13</v>
      </c>
      <c r="C35" s="13">
        <v>22</v>
      </c>
      <c r="D35" s="115">
        <v>190369.57759999999</v>
      </c>
      <c r="E35" s="116">
        <v>42.356099999999998</v>
      </c>
      <c r="F35" s="116">
        <v>42.826999999999998</v>
      </c>
      <c r="G35" s="116">
        <v>44.494500000000002</v>
      </c>
      <c r="H35" s="116">
        <v>11255.84</v>
      </c>
      <c r="I35" s="116"/>
      <c r="J35" s="16">
        <f t="shared" si="0"/>
        <v>3.1266222222222222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>bdrate($D35:$D38,E35:E38,$L35:$L38,M35:M38)</f>
        <v>#VALUE!</v>
      </c>
      <c r="U35" s="22" t="e">
        <f>bdrate($D35:$D38,F35:F38,$L35:$L38,N35:N38)</f>
        <v>#VALUE!</v>
      </c>
      <c r="V35" s="22" t="e">
        <f>bdrate($D35:$D38,G35:G38,$L35:$L38,O35:O38)</f>
        <v>#VALUE!</v>
      </c>
      <c r="W35" s="44" t="e">
        <f>bdrateOld($D35:$D38,E35:E38,$L35:$L38,M35:M38)</f>
        <v>#VALUE!</v>
      </c>
      <c r="X35" s="45" t="e">
        <f>bdrateOld($D35:$D38,F35:F38,$L35:$L38,N35:N38)</f>
        <v>#VALUE!</v>
      </c>
      <c r="Y35" s="46" t="e">
        <f>bdrateOld($D35:$D38,G35:G38,$L35:$L38,O35:O38)</f>
        <v>#VALUE!</v>
      </c>
    </row>
    <row r="36" spans="1:25">
      <c r="A36" s="24"/>
      <c r="B36" s="24"/>
      <c r="C36" s="24">
        <v>27</v>
      </c>
      <c r="D36" s="117">
        <v>83126.938399999999</v>
      </c>
      <c r="E36" s="118">
        <v>37.047499999999999</v>
      </c>
      <c r="F36" s="118">
        <v>40.958599999999997</v>
      </c>
      <c r="G36" s="118">
        <v>43.039200000000001</v>
      </c>
      <c r="H36" s="118">
        <v>8977.68</v>
      </c>
      <c r="I36" s="118"/>
      <c r="J36" s="27">
        <f t="shared" si="0"/>
        <v>2.4938000000000002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108"/>
      <c r="U36" s="109"/>
      <c r="V36" s="109"/>
      <c r="W36" s="108"/>
      <c r="X36" s="109"/>
      <c r="Y36" s="110"/>
    </row>
    <row r="37" spans="1:25">
      <c r="A37" s="24"/>
      <c r="B37" s="24"/>
      <c r="C37" s="24">
        <v>32</v>
      </c>
      <c r="D37" s="117">
        <v>43132.431199999999</v>
      </c>
      <c r="E37" s="118">
        <v>34.464599999999997</v>
      </c>
      <c r="F37" s="118">
        <v>39.601199999999999</v>
      </c>
      <c r="G37" s="118">
        <v>41.926200000000001</v>
      </c>
      <c r="H37" s="118">
        <v>7632.73</v>
      </c>
      <c r="I37" s="118"/>
      <c r="J37" s="27">
        <f t="shared" si="0"/>
        <v>2.1202027777777777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108"/>
      <c r="U37" s="109"/>
      <c r="V37" s="109"/>
      <c r="W37" s="108"/>
      <c r="X37" s="109"/>
      <c r="Y37" s="110"/>
    </row>
    <row r="38" spans="1:25" ht="12.75" thickBot="1">
      <c r="A38" s="34"/>
      <c r="B38" s="34"/>
      <c r="C38" s="34">
        <v>37</v>
      </c>
      <c r="D38" s="119">
        <v>23578.513599999998</v>
      </c>
      <c r="E38" s="120">
        <v>31.993400000000001</v>
      </c>
      <c r="F38" s="120">
        <v>38.666699999999999</v>
      </c>
      <c r="G38" s="120">
        <v>41.131</v>
      </c>
      <c r="H38" s="120">
        <v>6888.64</v>
      </c>
      <c r="I38" s="120"/>
      <c r="J38" s="37">
        <f t="shared" si="0"/>
        <v>1.9135111111111112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111"/>
      <c r="U38" s="112"/>
      <c r="V38" s="112"/>
      <c r="W38" s="111"/>
      <c r="X38" s="112"/>
      <c r="Y38" s="113"/>
    </row>
    <row r="39" spans="1:25">
      <c r="A39" s="13" t="s">
        <v>14</v>
      </c>
      <c r="B39" s="13" t="s">
        <v>15</v>
      </c>
      <c r="C39" s="13">
        <v>22</v>
      </c>
      <c r="D39" s="115">
        <v>21235.495200000001</v>
      </c>
      <c r="E39" s="116">
        <v>41.6218</v>
      </c>
      <c r="F39" s="116">
        <v>44.0319</v>
      </c>
      <c r="G39" s="116">
        <v>44.677599999999998</v>
      </c>
      <c r="H39" s="116">
        <v>1724.95</v>
      </c>
      <c r="I39" s="116"/>
      <c r="J39" s="16">
        <f t="shared" si="0"/>
        <v>0.47915277777777782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>bdrate($D39:$D42,E39:E42,$L39:$L42,M39:M42)</f>
        <v>#VALUE!</v>
      </c>
      <c r="U39" s="22" t="e">
        <f>bdrate($D39:$D42,F39:F42,$L39:$L42,N39:N42)</f>
        <v>#VALUE!</v>
      </c>
      <c r="V39" s="22" t="e">
        <f>bdrate($D39:$D42,G39:G42,$L39:$L42,O39:O42)</f>
        <v>#VALUE!</v>
      </c>
      <c r="W39" s="44" t="e">
        <f>bdrateOld($D39:$D42,E39:E42,$L39:$L42,M39:M42)</f>
        <v>#VALUE!</v>
      </c>
      <c r="X39" s="45" t="e">
        <f>bdrateOld($D39:$D42,F39:F42,$L39:$L42,N39:N42)</f>
        <v>#VALUE!</v>
      </c>
      <c r="Y39" s="46" t="e">
        <f>bdrateOld($D39:$D42,G39:G42,$L39:$L42,O39:O42)</f>
        <v>#VALUE!</v>
      </c>
    </row>
    <row r="40" spans="1:25">
      <c r="A40" s="24" t="s">
        <v>16</v>
      </c>
      <c r="B40" s="24"/>
      <c r="C40" s="24">
        <v>27</v>
      </c>
      <c r="D40" s="117">
        <v>11457.2376</v>
      </c>
      <c r="E40" s="118">
        <v>38.237099999999998</v>
      </c>
      <c r="F40" s="118">
        <v>41.432600000000001</v>
      </c>
      <c r="G40" s="118">
        <v>41.8262</v>
      </c>
      <c r="H40" s="118">
        <v>1433.96</v>
      </c>
      <c r="I40" s="118"/>
      <c r="J40" s="27">
        <f t="shared" si="0"/>
        <v>0.39832222222222224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108"/>
      <c r="U40" s="109"/>
      <c r="V40" s="109"/>
      <c r="W40" s="108"/>
      <c r="X40" s="109"/>
      <c r="Y40" s="110"/>
    </row>
    <row r="41" spans="1:25">
      <c r="A41" s="24"/>
      <c r="B41" s="24"/>
      <c r="C41" s="24">
        <v>32</v>
      </c>
      <c r="D41" s="117">
        <v>6177.6311999999998</v>
      </c>
      <c r="E41" s="118">
        <v>35.3065</v>
      </c>
      <c r="F41" s="118">
        <v>39.556100000000001</v>
      </c>
      <c r="G41" s="118">
        <v>39.738799999999998</v>
      </c>
      <c r="H41" s="118">
        <v>1246.8699999999999</v>
      </c>
      <c r="I41" s="118"/>
      <c r="J41" s="27">
        <f t="shared" si="0"/>
        <v>0.34635277777777773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108"/>
      <c r="U41" s="109"/>
      <c r="V41" s="109"/>
      <c r="W41" s="108"/>
      <c r="X41" s="109"/>
      <c r="Y41" s="110"/>
    </row>
    <row r="42" spans="1:25" ht="12.75" thickBot="1">
      <c r="A42" s="24"/>
      <c r="B42" s="34"/>
      <c r="C42" s="34">
        <v>37</v>
      </c>
      <c r="D42" s="119">
        <v>3488.7536</v>
      </c>
      <c r="E42" s="120">
        <v>32.747599999999998</v>
      </c>
      <c r="F42" s="120">
        <v>38.088099999999997</v>
      </c>
      <c r="G42" s="120">
        <v>38.066600000000001</v>
      </c>
      <c r="H42" s="120">
        <v>1119.95</v>
      </c>
      <c r="I42" s="120"/>
      <c r="J42" s="37">
        <f t="shared" si="0"/>
        <v>0.31109722222222225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111"/>
      <c r="U42" s="112"/>
      <c r="V42" s="112"/>
      <c r="W42" s="111"/>
      <c r="X42" s="112"/>
      <c r="Y42" s="113"/>
    </row>
    <row r="43" spans="1:25">
      <c r="A43" s="24"/>
      <c r="B43" s="13" t="s">
        <v>17</v>
      </c>
      <c r="C43" s="13">
        <v>22</v>
      </c>
      <c r="D43" s="115">
        <v>24593.243999999999</v>
      </c>
      <c r="E43" s="116">
        <v>41.975999999999999</v>
      </c>
      <c r="F43" s="116">
        <v>44.182299999999998</v>
      </c>
      <c r="G43" s="116">
        <v>45.585799999999999</v>
      </c>
      <c r="H43" s="116">
        <v>1985.02</v>
      </c>
      <c r="I43" s="116"/>
      <c r="J43" s="16">
        <f t="shared" si="0"/>
        <v>0.55139444444444441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>bdrate($D43:$D46,E43:E46,$L43:$L46,M43:M46)</f>
        <v>#VALUE!</v>
      </c>
      <c r="U43" s="22" t="e">
        <f>bdrate($D43:$D46,F43:F46,$L43:$L46,N43:N46)</f>
        <v>#VALUE!</v>
      </c>
      <c r="V43" s="22" t="e">
        <f>bdrate($D43:$D46,G43:G46,$L43:$L46,O43:O46)</f>
        <v>#VALUE!</v>
      </c>
      <c r="W43" s="44" t="e">
        <f>bdrateOld($D43:$D46,E43:E46,$L43:$L46,M43:M46)</f>
        <v>#VALUE!</v>
      </c>
      <c r="X43" s="45" t="e">
        <f>bdrateOld($D43:$D46,F43:F46,$L43:$L46,N43:N46)</f>
        <v>#VALUE!</v>
      </c>
      <c r="Y43" s="46" t="e">
        <f>bdrateOld($D43:$D46,G43:G46,$L43:$L46,O43:O46)</f>
        <v>#VALUE!</v>
      </c>
    </row>
    <row r="44" spans="1:25">
      <c r="A44" s="24"/>
      <c r="B44" s="24"/>
      <c r="C44" s="24">
        <v>27</v>
      </c>
      <c r="D44" s="117">
        <v>14669.403200000001</v>
      </c>
      <c r="E44" s="118">
        <v>39.029800000000002</v>
      </c>
      <c r="F44" s="118">
        <v>41.906599999999997</v>
      </c>
      <c r="G44" s="118">
        <v>43.077199999999998</v>
      </c>
      <c r="H44" s="118">
        <v>1710.7</v>
      </c>
      <c r="I44" s="118"/>
      <c r="J44" s="27">
        <f t="shared" si="0"/>
        <v>0.47519444444444447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108"/>
      <c r="U44" s="109"/>
      <c r="V44" s="109"/>
      <c r="W44" s="108"/>
      <c r="X44" s="109"/>
      <c r="Y44" s="110"/>
    </row>
    <row r="45" spans="1:25">
      <c r="A45" s="24"/>
      <c r="B45" s="24"/>
      <c r="C45" s="24">
        <v>32</v>
      </c>
      <c r="D45" s="117">
        <v>8668.0144</v>
      </c>
      <c r="E45" s="118">
        <v>35.960799999999999</v>
      </c>
      <c r="F45" s="118">
        <v>40.136400000000002</v>
      </c>
      <c r="G45" s="118">
        <v>41.131799999999998</v>
      </c>
      <c r="H45" s="118">
        <v>1514.72</v>
      </c>
      <c r="I45" s="118"/>
      <c r="J45" s="27">
        <f t="shared" si="0"/>
        <v>0.42075555555555555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108"/>
      <c r="U45" s="109"/>
      <c r="V45" s="109"/>
      <c r="W45" s="108"/>
      <c r="X45" s="109"/>
      <c r="Y45" s="110"/>
    </row>
    <row r="46" spans="1:25" ht="12.75" thickBot="1">
      <c r="A46" s="24"/>
      <c r="B46" s="34"/>
      <c r="C46" s="34">
        <v>37</v>
      </c>
      <c r="D46" s="119">
        <v>5029.6544000000004</v>
      </c>
      <c r="E46" s="120">
        <v>32.868200000000002</v>
      </c>
      <c r="F46" s="120">
        <v>38.864800000000002</v>
      </c>
      <c r="G46" s="120">
        <v>39.758099999999999</v>
      </c>
      <c r="H46" s="120">
        <v>1375.9</v>
      </c>
      <c r="I46" s="120"/>
      <c r="J46" s="37">
        <f t="shared" si="0"/>
        <v>0.38219444444444445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111"/>
      <c r="U46" s="112"/>
      <c r="V46" s="112"/>
      <c r="W46" s="111"/>
      <c r="X46" s="112"/>
      <c r="Y46" s="113"/>
    </row>
    <row r="47" spans="1:25">
      <c r="A47" s="24"/>
      <c r="B47" s="13" t="s">
        <v>18</v>
      </c>
      <c r="C47" s="13">
        <v>22</v>
      </c>
      <c r="D47" s="115">
        <v>45440.691200000001</v>
      </c>
      <c r="E47" s="116">
        <v>41.081800000000001</v>
      </c>
      <c r="F47" s="116">
        <v>42.596200000000003</v>
      </c>
      <c r="G47" s="116">
        <v>43.414400000000001</v>
      </c>
      <c r="H47" s="116">
        <v>2168.56</v>
      </c>
      <c r="I47" s="116"/>
      <c r="J47" s="16">
        <f t="shared" si="0"/>
        <v>0.60237777777777779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>bdrate($D47:$D50,E47:E50,$L47:$L50,M47:M50)</f>
        <v>#VALUE!</v>
      </c>
      <c r="U47" s="22" t="e">
        <f>bdrate($D47:$D50,F47:F50,$L47:$L50,N47:N50)</f>
        <v>#VALUE!</v>
      </c>
      <c r="V47" s="22" t="e">
        <f>bdrate($D47:$D50,G47:G50,$L47:$L50,O47:O50)</f>
        <v>#VALUE!</v>
      </c>
      <c r="W47" s="44" t="e">
        <f>bdrateOld($D47:$D50,E47:E50,$L47:$L50,M47:M50)</f>
        <v>#VALUE!</v>
      </c>
      <c r="X47" s="45" t="e">
        <f>bdrateOld($D47:$D50,F47:F50,$L47:$L50,N47:N50)</f>
        <v>#VALUE!</v>
      </c>
      <c r="Y47" s="46" t="e">
        <f>bdrateOld($D47:$D50,G47:G50,$L47:$L50,O47:O50)</f>
        <v>#VALUE!</v>
      </c>
    </row>
    <row r="48" spans="1:25">
      <c r="A48" s="24"/>
      <c r="B48" s="24"/>
      <c r="C48" s="24">
        <v>27</v>
      </c>
      <c r="D48" s="117">
        <v>28135.56</v>
      </c>
      <c r="E48" s="118">
        <v>36.869900000000001</v>
      </c>
      <c r="F48" s="118">
        <v>39.4846</v>
      </c>
      <c r="G48" s="118">
        <v>40.2669</v>
      </c>
      <c r="H48" s="118">
        <v>1847.19</v>
      </c>
      <c r="I48" s="118"/>
      <c r="J48" s="27">
        <f t="shared" si="0"/>
        <v>0.51310833333333339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108"/>
      <c r="U48" s="109"/>
      <c r="V48" s="109"/>
      <c r="W48" s="108"/>
      <c r="X48" s="109"/>
      <c r="Y48" s="110"/>
    </row>
    <row r="49" spans="1:25">
      <c r="A49" s="24"/>
      <c r="B49" s="24"/>
      <c r="C49" s="24">
        <v>32</v>
      </c>
      <c r="D49" s="117">
        <v>16768.558400000002</v>
      </c>
      <c r="E49" s="118">
        <v>33.035699999999999</v>
      </c>
      <c r="F49" s="118">
        <v>37.419199999999996</v>
      </c>
      <c r="G49" s="118">
        <v>38.117100000000001</v>
      </c>
      <c r="H49" s="118">
        <v>1572.46</v>
      </c>
      <c r="I49" s="118"/>
      <c r="J49" s="27">
        <f t="shared" si="0"/>
        <v>0.43679444444444443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108"/>
      <c r="U49" s="109"/>
      <c r="V49" s="109"/>
      <c r="W49" s="108"/>
      <c r="X49" s="109"/>
      <c r="Y49" s="110"/>
    </row>
    <row r="50" spans="1:25" ht="12.75" thickBot="1">
      <c r="A50" s="24"/>
      <c r="B50" s="34"/>
      <c r="C50" s="34">
        <v>37</v>
      </c>
      <c r="D50" s="119">
        <v>9164.8135999999995</v>
      </c>
      <c r="E50" s="120">
        <v>29.337399999999999</v>
      </c>
      <c r="F50" s="120">
        <v>36.024099999999997</v>
      </c>
      <c r="G50" s="120">
        <v>36.655099999999997</v>
      </c>
      <c r="H50" s="120">
        <v>1337.17</v>
      </c>
      <c r="I50" s="120"/>
      <c r="J50" s="37">
        <f t="shared" si="0"/>
        <v>0.37143611111111113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111"/>
      <c r="U50" s="112"/>
      <c r="V50" s="112"/>
      <c r="W50" s="111"/>
      <c r="X50" s="112"/>
      <c r="Y50" s="113"/>
    </row>
    <row r="51" spans="1:25">
      <c r="A51" s="24"/>
      <c r="B51" s="13" t="s">
        <v>19</v>
      </c>
      <c r="C51" s="13">
        <v>22</v>
      </c>
      <c r="D51" s="115">
        <v>15789.948</v>
      </c>
      <c r="E51" s="116">
        <v>42.353900000000003</v>
      </c>
      <c r="F51" s="116">
        <v>43.424900000000001</v>
      </c>
      <c r="G51" s="116">
        <v>44.284399999999998</v>
      </c>
      <c r="H51" s="116">
        <v>1042.58</v>
      </c>
      <c r="I51" s="116"/>
      <c r="J51" s="16">
        <f t="shared" si="0"/>
        <v>0.28960555555555556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>bdrate($D51:$D54,E51:E54,$L51:$L54,M51:M54)</f>
        <v>#VALUE!</v>
      </c>
      <c r="U51" s="22" t="e">
        <f>bdrate($D51:$D54,F51:F54,$L51:$L54,N51:N54)</f>
        <v>#VALUE!</v>
      </c>
      <c r="V51" s="22" t="e">
        <f>bdrate($D51:$D54,G51:G54,$L51:$L54,O51:O54)</f>
        <v>#VALUE!</v>
      </c>
      <c r="W51" s="44" t="e">
        <f>bdrateOld($D51:$D54,E51:E54,$L51:$L54,M51:M54)</f>
        <v>#VALUE!</v>
      </c>
      <c r="X51" s="45" t="e">
        <f>bdrateOld($D51:$D54,F51:F54,$L51:$L54,N51:N54)</f>
        <v>#VALUE!</v>
      </c>
      <c r="Y51" s="46" t="e">
        <f>bdrateOld($D51:$D54,G51:G54,$L51:$L54,O51:O54)</f>
        <v>#VALUE!</v>
      </c>
    </row>
    <row r="52" spans="1:25">
      <c r="A52" s="24"/>
      <c r="B52" s="24"/>
      <c r="C52" s="24">
        <v>27</v>
      </c>
      <c r="D52" s="117">
        <v>9471.2152000000006</v>
      </c>
      <c r="E52" s="118">
        <v>38.928100000000001</v>
      </c>
      <c r="F52" s="118">
        <v>40.2547</v>
      </c>
      <c r="G52" s="118">
        <v>41.679299999999998</v>
      </c>
      <c r="H52" s="118">
        <v>896.83</v>
      </c>
      <c r="I52" s="118"/>
      <c r="J52" s="27">
        <f t="shared" si="0"/>
        <v>0.24911944444444445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108"/>
      <c r="U52" s="109"/>
      <c r="V52" s="109"/>
      <c r="W52" s="108"/>
      <c r="X52" s="109"/>
      <c r="Y52" s="110"/>
    </row>
    <row r="53" spans="1:25">
      <c r="A53" s="24"/>
      <c r="B53" s="24"/>
      <c r="C53" s="24">
        <v>32</v>
      </c>
      <c r="D53" s="117">
        <v>5375.2344000000003</v>
      </c>
      <c r="E53" s="118">
        <v>35.4786</v>
      </c>
      <c r="F53" s="118">
        <v>38.116900000000001</v>
      </c>
      <c r="G53" s="118">
        <v>39.875500000000002</v>
      </c>
      <c r="H53" s="118">
        <v>784.34</v>
      </c>
      <c r="I53" s="118"/>
      <c r="J53" s="27">
        <f t="shared" si="0"/>
        <v>0.21787222222222224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108"/>
      <c r="U53" s="109"/>
      <c r="V53" s="109"/>
      <c r="W53" s="108"/>
      <c r="X53" s="109"/>
      <c r="Y53" s="110"/>
    </row>
    <row r="54" spans="1:25" ht="12.75" thickBot="1">
      <c r="A54" s="34"/>
      <c r="B54" s="34"/>
      <c r="C54" s="34">
        <v>37</v>
      </c>
      <c r="D54" s="119">
        <v>2681.4119999999998</v>
      </c>
      <c r="E54" s="120">
        <v>32.061500000000002</v>
      </c>
      <c r="F54" s="120">
        <v>36.771599999999999</v>
      </c>
      <c r="G54" s="120">
        <v>38.576900000000002</v>
      </c>
      <c r="H54" s="120">
        <v>693.65</v>
      </c>
      <c r="I54" s="120"/>
      <c r="J54" s="37">
        <f t="shared" si="0"/>
        <v>0.19268055555555555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111"/>
      <c r="U54" s="112"/>
      <c r="V54" s="112"/>
      <c r="W54" s="111"/>
      <c r="X54" s="112"/>
      <c r="Y54" s="113"/>
    </row>
    <row r="55" spans="1:25">
      <c r="A55" s="13" t="s">
        <v>20</v>
      </c>
      <c r="B55" s="13" t="s">
        <v>21</v>
      </c>
      <c r="C55" s="13">
        <v>22</v>
      </c>
      <c r="D55" s="115">
        <v>5550.5047999999997</v>
      </c>
      <c r="E55" s="116">
        <v>42.964700000000001</v>
      </c>
      <c r="F55" s="116">
        <v>45.246400000000001</v>
      </c>
      <c r="G55" s="116">
        <v>45.029800000000002</v>
      </c>
      <c r="H55" s="116">
        <v>409.48</v>
      </c>
      <c r="I55" s="116"/>
      <c r="J55" s="16">
        <f t="shared" si="0"/>
        <v>0.11374444444444445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>bdrate($D55:$D58,E55:E58,$L55:$L58,M55:M58)</f>
        <v>#VALUE!</v>
      </c>
      <c r="U55" s="22" t="e">
        <f>bdrate($D55:$D58,F55:F58,$L55:$L58,N55:N58)</f>
        <v>#VALUE!</v>
      </c>
      <c r="V55" s="22" t="e">
        <f>bdrate($D55:$D58,G55:G58,$L55:$L58,O55:O58)</f>
        <v>#VALUE!</v>
      </c>
      <c r="W55" s="44" t="e">
        <f>bdrateOld($D55:$D58,E55:E58,$L55:$L58,M55:M58)</f>
        <v>#VALUE!</v>
      </c>
      <c r="X55" s="45" t="e">
        <f>bdrateOld($D55:$D58,F55:F58,$L55:$L58,N55:N58)</f>
        <v>#VALUE!</v>
      </c>
      <c r="Y55" s="46" t="e">
        <f>bdrateOld($D55:$D58,G55:G58,$L55:$L58,O55:O58)</f>
        <v>#VALUE!</v>
      </c>
    </row>
    <row r="56" spans="1:25">
      <c r="A56" s="24" t="s">
        <v>22</v>
      </c>
      <c r="B56" s="24"/>
      <c r="C56" s="24">
        <v>27</v>
      </c>
      <c r="D56" s="117">
        <v>3276.6936000000001</v>
      </c>
      <c r="E56" s="118">
        <v>39.3444</v>
      </c>
      <c r="F56" s="118">
        <v>42.334299999999999</v>
      </c>
      <c r="G56" s="118">
        <v>41.851999999999997</v>
      </c>
      <c r="H56" s="118">
        <v>356.5</v>
      </c>
      <c r="I56" s="118"/>
      <c r="J56" s="27">
        <f t="shared" si="0"/>
        <v>9.9027777777777784E-2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108"/>
      <c r="U56" s="109"/>
      <c r="V56" s="109"/>
      <c r="W56" s="108"/>
      <c r="X56" s="109"/>
      <c r="Y56" s="110"/>
    </row>
    <row r="57" spans="1:25">
      <c r="A57" s="24"/>
      <c r="B57" s="24"/>
      <c r="C57" s="24">
        <v>32</v>
      </c>
      <c r="D57" s="117">
        <v>1864.5391999999999</v>
      </c>
      <c r="E57" s="118">
        <v>35.9054</v>
      </c>
      <c r="F57" s="118">
        <v>40.128799999999998</v>
      </c>
      <c r="G57" s="118">
        <v>39.486499999999999</v>
      </c>
      <c r="H57" s="118">
        <v>310.49</v>
      </c>
      <c r="I57" s="118"/>
      <c r="J57" s="27">
        <f t="shared" si="0"/>
        <v>8.6247222222222225E-2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108"/>
      <c r="U57" s="109"/>
      <c r="V57" s="109"/>
      <c r="W57" s="108"/>
      <c r="X57" s="109"/>
      <c r="Y57" s="110"/>
    </row>
    <row r="58" spans="1:25" ht="12.75" thickBot="1">
      <c r="A58" s="24"/>
      <c r="B58" s="34"/>
      <c r="C58" s="34">
        <v>37</v>
      </c>
      <c r="D58" s="119">
        <v>1042.6672000000001</v>
      </c>
      <c r="E58" s="120">
        <v>32.724200000000003</v>
      </c>
      <c r="F58" s="120">
        <v>38.6111</v>
      </c>
      <c r="G58" s="120">
        <v>37.772399999999998</v>
      </c>
      <c r="H58" s="120">
        <v>277.75</v>
      </c>
      <c r="I58" s="120"/>
      <c r="J58" s="37">
        <f t="shared" si="0"/>
        <v>7.7152777777777778E-2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111"/>
      <c r="U58" s="112"/>
      <c r="V58" s="112"/>
      <c r="W58" s="111"/>
      <c r="X58" s="112"/>
      <c r="Y58" s="113"/>
    </row>
    <row r="59" spans="1:25">
      <c r="A59" s="24"/>
      <c r="B59" s="13" t="s">
        <v>23</v>
      </c>
      <c r="C59" s="13">
        <v>22</v>
      </c>
      <c r="D59" s="115">
        <v>13686.1072</v>
      </c>
      <c r="E59" s="116">
        <v>41.2562</v>
      </c>
      <c r="F59" s="116">
        <v>43.370800000000003</v>
      </c>
      <c r="G59" s="116">
        <v>44.2881</v>
      </c>
      <c r="H59" s="116">
        <v>624.78</v>
      </c>
      <c r="I59" s="116"/>
      <c r="J59" s="16">
        <f t="shared" si="0"/>
        <v>0.17354999999999998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>bdrate($D59:$D62,E59:E62,$L59:$L62,M59:M62)</f>
        <v>#VALUE!</v>
      </c>
      <c r="U59" s="22" t="e">
        <f>bdrate($D59:$D62,F59:F62,$L59:$L62,N59:N62)</f>
        <v>#VALUE!</v>
      </c>
      <c r="V59" s="22" t="e">
        <f>bdrate($D59:$D62,G59:G62,$L59:$L62,O59:O62)</f>
        <v>#VALUE!</v>
      </c>
      <c r="W59" s="44" t="e">
        <f>bdrateOld($D59:$D62,E59:E62,$L59:$L62,M59:M62)</f>
        <v>#VALUE!</v>
      </c>
      <c r="X59" s="45" t="e">
        <f>bdrateOld($D59:$D62,F59:F62,$L59:$L62,N59:N62)</f>
        <v>#VALUE!</v>
      </c>
      <c r="Y59" s="46" t="e">
        <f>bdrateOld($D59:$D62,G59:G62,$L59:$L62,O59:O62)</f>
        <v>#VALUE!</v>
      </c>
    </row>
    <row r="60" spans="1:25">
      <c r="A60" s="24"/>
      <c r="B60" s="24"/>
      <c r="C60" s="24">
        <v>27</v>
      </c>
      <c r="D60" s="117">
        <v>8688.5480000000007</v>
      </c>
      <c r="E60" s="118">
        <v>36.815100000000001</v>
      </c>
      <c r="F60" s="118">
        <v>40.756300000000003</v>
      </c>
      <c r="G60" s="118">
        <v>41.790399999999998</v>
      </c>
      <c r="H60" s="118">
        <v>532.51</v>
      </c>
      <c r="I60" s="118"/>
      <c r="J60" s="27">
        <f t="shared" si="0"/>
        <v>0.14791944444444444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108"/>
      <c r="U60" s="109"/>
      <c r="V60" s="109"/>
      <c r="W60" s="108"/>
      <c r="X60" s="109"/>
      <c r="Y60" s="110"/>
    </row>
    <row r="61" spans="1:25">
      <c r="A61" s="24"/>
      <c r="B61" s="24"/>
      <c r="C61" s="24">
        <v>32</v>
      </c>
      <c r="D61" s="117">
        <v>5333.3696</v>
      </c>
      <c r="E61" s="118">
        <v>33.007300000000001</v>
      </c>
      <c r="F61" s="118">
        <v>39.1721</v>
      </c>
      <c r="G61" s="118">
        <v>40.111800000000002</v>
      </c>
      <c r="H61" s="118">
        <v>455.69</v>
      </c>
      <c r="I61" s="118"/>
      <c r="J61" s="27">
        <f t="shared" si="0"/>
        <v>0.12658055555555556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108"/>
      <c r="U61" s="109"/>
      <c r="V61" s="109"/>
      <c r="W61" s="108"/>
      <c r="X61" s="109"/>
      <c r="Y61" s="110"/>
    </row>
    <row r="62" spans="1:25" ht="12.75" thickBot="1">
      <c r="A62" s="24"/>
      <c r="B62" s="34"/>
      <c r="C62" s="34">
        <v>37</v>
      </c>
      <c r="D62" s="119">
        <v>3160.7487999999998</v>
      </c>
      <c r="E62" s="120">
        <v>29.494299999999999</v>
      </c>
      <c r="F62" s="120">
        <v>38.173699999999997</v>
      </c>
      <c r="G62" s="120">
        <v>39.0124</v>
      </c>
      <c r="H62" s="120">
        <v>392.7</v>
      </c>
      <c r="I62" s="120"/>
      <c r="J62" s="37">
        <f t="shared" si="0"/>
        <v>0.10908333333333332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111"/>
      <c r="U62" s="112"/>
      <c r="V62" s="112"/>
      <c r="W62" s="111"/>
      <c r="X62" s="112"/>
      <c r="Y62" s="113"/>
    </row>
    <row r="63" spans="1:25">
      <c r="A63" s="24"/>
      <c r="B63" s="13" t="s">
        <v>24</v>
      </c>
      <c r="C63" s="13">
        <v>22</v>
      </c>
      <c r="D63" s="115">
        <v>11898.886399999999</v>
      </c>
      <c r="E63" s="116">
        <v>41.043700000000001</v>
      </c>
      <c r="F63" s="116">
        <v>42.225099999999998</v>
      </c>
      <c r="G63" s="116">
        <v>42.911900000000003</v>
      </c>
      <c r="H63" s="116">
        <v>544.11</v>
      </c>
      <c r="I63" s="116"/>
      <c r="J63" s="16">
        <f t="shared" si="0"/>
        <v>0.15114166666666667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>bdrate($D63:$D66,E63:E66,$L63:$L66,M63:M66)</f>
        <v>#VALUE!</v>
      </c>
      <c r="U63" s="22" t="e">
        <f>bdrate($D63:$D66,F63:F66,$L63:$L66,N63:N66)</f>
        <v>#VALUE!</v>
      </c>
      <c r="V63" s="22" t="e">
        <f>bdrate($D63:$D66,G63:G66,$L63:$L66,O63:O66)</f>
        <v>#VALUE!</v>
      </c>
      <c r="W63" s="44" t="e">
        <f>bdrateOld($D63:$D66,E63:E66,$L63:$L66,M63:M66)</f>
        <v>#VALUE!</v>
      </c>
      <c r="X63" s="45" t="e">
        <f>bdrateOld($D63:$D66,F63:F66,$L63:$L66,N63:N66)</f>
        <v>#VALUE!</v>
      </c>
      <c r="Y63" s="46" t="e">
        <f>bdrateOld($D63:$D66,G63:G66,$L63:$L66,O63:O66)</f>
        <v>#VALUE!</v>
      </c>
    </row>
    <row r="64" spans="1:25">
      <c r="A64" s="24"/>
      <c r="B64" s="24"/>
      <c r="C64" s="24">
        <v>27</v>
      </c>
      <c r="D64" s="117">
        <v>7296.7496000000001</v>
      </c>
      <c r="E64" s="118">
        <v>36.701500000000003</v>
      </c>
      <c r="F64" s="118">
        <v>39.1738</v>
      </c>
      <c r="G64" s="118">
        <v>39.685699999999997</v>
      </c>
      <c r="H64" s="118">
        <v>458.25</v>
      </c>
      <c r="I64" s="118"/>
      <c r="J64" s="27">
        <f t="shared" si="0"/>
        <v>0.12729166666666666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108"/>
      <c r="U64" s="109"/>
      <c r="V64" s="109"/>
      <c r="W64" s="108"/>
      <c r="X64" s="109"/>
      <c r="Y64" s="110"/>
    </row>
    <row r="65" spans="1:25">
      <c r="A65" s="24"/>
      <c r="B65" s="24"/>
      <c r="C65" s="24">
        <v>32</v>
      </c>
      <c r="D65" s="117">
        <v>4137.0191999999997</v>
      </c>
      <c r="E65" s="118">
        <v>32.709699999999998</v>
      </c>
      <c r="F65" s="118">
        <v>37.007800000000003</v>
      </c>
      <c r="G65" s="118">
        <v>37.460299999999997</v>
      </c>
      <c r="H65" s="118">
        <v>381.73</v>
      </c>
      <c r="I65" s="118"/>
      <c r="J65" s="27">
        <f t="shared" si="0"/>
        <v>0.10603611111111112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108"/>
      <c r="U65" s="109"/>
      <c r="V65" s="109"/>
      <c r="W65" s="108"/>
      <c r="X65" s="109"/>
      <c r="Y65" s="110"/>
    </row>
    <row r="66" spans="1:25" ht="12.75" thickBot="1">
      <c r="A66" s="24"/>
      <c r="B66" s="34"/>
      <c r="C66" s="34">
        <v>37</v>
      </c>
      <c r="D66" s="119">
        <v>2153.6336000000001</v>
      </c>
      <c r="E66" s="120">
        <v>29.1891</v>
      </c>
      <c r="F66" s="120">
        <v>35.572200000000002</v>
      </c>
      <c r="G66" s="120">
        <v>35.988199999999999</v>
      </c>
      <c r="H66" s="120">
        <v>321.47000000000003</v>
      </c>
      <c r="I66" s="120"/>
      <c r="J66" s="37">
        <f t="shared" si="0"/>
        <v>8.9297222222222236E-2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111"/>
      <c r="U66" s="112"/>
      <c r="V66" s="112"/>
      <c r="W66" s="111"/>
      <c r="X66" s="112"/>
      <c r="Y66" s="113"/>
    </row>
    <row r="67" spans="1:25">
      <c r="A67" s="24"/>
      <c r="B67" s="13" t="s">
        <v>19</v>
      </c>
      <c r="C67" s="13">
        <v>22</v>
      </c>
      <c r="D67" s="115">
        <v>4705.1967999999997</v>
      </c>
      <c r="E67" s="116">
        <v>42.458300000000001</v>
      </c>
      <c r="F67" s="116">
        <v>43.062199999999997</v>
      </c>
      <c r="G67" s="116">
        <v>43.951799999999999</v>
      </c>
      <c r="H67" s="116">
        <v>273.52</v>
      </c>
      <c r="I67" s="116"/>
      <c r="J67" s="16">
        <f t="shared" si="0"/>
        <v>7.5977777777777769E-2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>bdrate($D67:$D70,E67:E70,$L67:$L70,M67:M70)</f>
        <v>#VALUE!</v>
      </c>
      <c r="U67" s="22" t="e">
        <f>bdrate($D67:$D70,F67:F70,$L67:$L70,N67:N70)</f>
        <v>#VALUE!</v>
      </c>
      <c r="V67" s="22" t="e">
        <f>bdrate($D67:$D70,G67:G70,$L67:$L70,O67:O70)</f>
        <v>#VALUE!</v>
      </c>
      <c r="W67" s="44" t="e">
        <f>bdrateOld($D67:$D70,E67:E70,$L67:$L70,M67:M70)</f>
        <v>#VALUE!</v>
      </c>
      <c r="X67" s="45" t="e">
        <f>bdrateOld($D67:$D70,F67:F70,$L67:$L70,N67:N70)</f>
        <v>#VALUE!</v>
      </c>
      <c r="Y67" s="46" t="e">
        <f>bdrateOld($D67:$D70,G67:G70,$L67:$L70,O67:O70)</f>
        <v>#VALUE!</v>
      </c>
    </row>
    <row r="68" spans="1:25">
      <c r="A68" s="24"/>
      <c r="B68" s="24"/>
      <c r="C68" s="24">
        <v>27</v>
      </c>
      <c r="D68" s="117">
        <v>2811.2424000000001</v>
      </c>
      <c r="E68" s="118">
        <v>38.385599999999997</v>
      </c>
      <c r="F68" s="118">
        <v>39.8446</v>
      </c>
      <c r="G68" s="118">
        <v>41.099299999999999</v>
      </c>
      <c r="H68" s="118">
        <v>233.31</v>
      </c>
      <c r="I68" s="118"/>
      <c r="J68" s="27">
        <f t="shared" si="0"/>
        <v>6.4808333333333329E-2</v>
      </c>
      <c r="L68" s="25"/>
      <c r="M68" s="26"/>
      <c r="N68" s="26"/>
      <c r="O68" s="26"/>
      <c r="P68" s="26"/>
      <c r="Q68" s="26"/>
      <c r="R68" s="27">
        <f t="shared" si="1"/>
        <v>0</v>
      </c>
      <c r="S68" s="20"/>
      <c r="T68" s="108"/>
      <c r="U68" s="109"/>
      <c r="V68" s="109"/>
      <c r="W68" s="108"/>
      <c r="X68" s="109"/>
      <c r="Y68" s="110"/>
    </row>
    <row r="69" spans="1:25">
      <c r="A69" s="24"/>
      <c r="B69" s="24"/>
      <c r="C69" s="24">
        <v>32</v>
      </c>
      <c r="D69" s="117">
        <v>1519.1056000000001</v>
      </c>
      <c r="E69" s="118">
        <v>34.517299999999999</v>
      </c>
      <c r="F69" s="118">
        <v>37.736600000000003</v>
      </c>
      <c r="G69" s="118">
        <v>38.939399999999999</v>
      </c>
      <c r="H69" s="118">
        <v>199.88</v>
      </c>
      <c r="I69" s="118"/>
      <c r="J69" s="27">
        <f t="shared" si="0"/>
        <v>5.5522222222222223E-2</v>
      </c>
      <c r="L69" s="25"/>
      <c r="M69" s="26"/>
      <c r="N69" s="26"/>
      <c r="O69" s="26"/>
      <c r="P69" s="26"/>
      <c r="Q69" s="26"/>
      <c r="R69" s="27">
        <f t="shared" si="1"/>
        <v>0</v>
      </c>
      <c r="S69" s="20"/>
      <c r="T69" s="108"/>
      <c r="U69" s="109"/>
      <c r="V69" s="109"/>
      <c r="W69" s="108"/>
      <c r="X69" s="109"/>
      <c r="Y69" s="110"/>
    </row>
    <row r="70" spans="1:25" ht="12.75" thickBot="1">
      <c r="A70" s="34"/>
      <c r="B70" s="34"/>
      <c r="C70" s="34">
        <v>37</v>
      </c>
      <c r="D70" s="119">
        <v>778.74080000000004</v>
      </c>
      <c r="E70" s="120">
        <v>31.270299999999999</v>
      </c>
      <c r="F70" s="120">
        <v>36.284100000000002</v>
      </c>
      <c r="G70" s="120">
        <v>37.342700000000001</v>
      </c>
      <c r="H70" s="120">
        <v>174.39</v>
      </c>
      <c r="I70" s="120"/>
      <c r="J70" s="37">
        <f t="shared" si="0"/>
        <v>4.8441666666666661E-2</v>
      </c>
      <c r="L70" s="35"/>
      <c r="M70" s="36"/>
      <c r="N70" s="36"/>
      <c r="O70" s="36"/>
      <c r="P70" s="36"/>
      <c r="Q70" s="36"/>
      <c r="R70" s="37">
        <f t="shared" si="1"/>
        <v>0</v>
      </c>
      <c r="S70" s="20"/>
      <c r="T70" s="111"/>
      <c r="U70" s="112"/>
      <c r="V70" s="112"/>
      <c r="W70" s="111"/>
      <c r="X70" s="112"/>
      <c r="Y70" s="113"/>
    </row>
    <row r="71" spans="1:25">
      <c r="A71" s="13" t="s">
        <v>25</v>
      </c>
      <c r="B71" s="13" t="s">
        <v>26</v>
      </c>
      <c r="C71" s="13">
        <v>22</v>
      </c>
      <c r="D71" s="115">
        <v>22722.227200000001</v>
      </c>
      <c r="E71" s="116">
        <v>44.600099999999998</v>
      </c>
      <c r="F71" s="116">
        <v>47.401600000000002</v>
      </c>
      <c r="G71" s="116">
        <v>48.253100000000003</v>
      </c>
      <c r="H71" s="116">
        <v>3561.7</v>
      </c>
      <c r="I71" s="116"/>
      <c r="J71" s="16">
        <f t="shared" ref="J71:J82" si="2">H71/3600</f>
        <v>0.98936111111111102</v>
      </c>
      <c r="L71" s="14"/>
      <c r="M71" s="15"/>
      <c r="N71" s="15"/>
      <c r="O71" s="15"/>
      <c r="P71" s="15"/>
      <c r="Q71" s="15"/>
      <c r="R71" s="16">
        <f t="shared" ref="R71:R82" si="3">P71/3600</f>
        <v>0</v>
      </c>
      <c r="S71" s="20"/>
      <c r="T71" s="21" t="e">
        <f>bdrate($D71:$D74,E71:E74,$L71:$L74,M71:M74)</f>
        <v>#VALUE!</v>
      </c>
      <c r="U71" s="22" t="e">
        <f>bdrate($D71:$D74,F71:F74,$L71:$L74,N71:N74)</f>
        <v>#VALUE!</v>
      </c>
      <c r="V71" s="22" t="e">
        <f>bdrate($D71:$D74,G71:G74,$L71:$L74,O71:O74)</f>
        <v>#VALUE!</v>
      </c>
      <c r="W71" s="44" t="e">
        <f>bdrateOld($D71:$D74,E71:E74,$L71:$L74,M71:M74)</f>
        <v>#VALUE!</v>
      </c>
      <c r="X71" s="45" t="e">
        <f>bdrateOld($D71:$D74,F71:F74,$L71:$L74,N71:N74)</f>
        <v>#VALUE!</v>
      </c>
      <c r="Y71" s="46" t="e">
        <f>bdrateOld($D71:$D74,G71:G74,$L71:$L74,O71:O74)</f>
        <v>#VALUE!</v>
      </c>
    </row>
    <row r="72" spans="1:25">
      <c r="A72" s="24" t="s">
        <v>27</v>
      </c>
      <c r="B72" s="24"/>
      <c r="C72" s="24">
        <v>27</v>
      </c>
      <c r="D72" s="117">
        <v>13275.227199999999</v>
      </c>
      <c r="E72" s="118">
        <v>42.1447</v>
      </c>
      <c r="F72" s="118">
        <v>45.857399999999998</v>
      </c>
      <c r="G72" s="118">
        <v>46.4925</v>
      </c>
      <c r="H72" s="118">
        <v>3221.37</v>
      </c>
      <c r="I72" s="118"/>
      <c r="J72" s="27">
        <f t="shared" si="2"/>
        <v>0.89482499999999998</v>
      </c>
      <c r="L72" s="25"/>
      <c r="M72" s="26"/>
      <c r="N72" s="26"/>
      <c r="O72" s="26"/>
      <c r="P72" s="26"/>
      <c r="Q72" s="26"/>
      <c r="R72" s="27">
        <f t="shared" si="3"/>
        <v>0</v>
      </c>
      <c r="S72" s="20"/>
      <c r="T72" s="108"/>
      <c r="U72" s="109"/>
      <c r="V72" s="109"/>
      <c r="W72" s="108"/>
      <c r="X72" s="109"/>
      <c r="Y72" s="110"/>
    </row>
    <row r="73" spans="1:25">
      <c r="A73" s="24"/>
      <c r="B73" s="24"/>
      <c r="C73" s="24">
        <v>32</v>
      </c>
      <c r="D73" s="117">
        <v>7981.0623999999998</v>
      </c>
      <c r="E73" s="118">
        <v>39.465400000000002</v>
      </c>
      <c r="F73" s="118">
        <v>44.460999999999999</v>
      </c>
      <c r="G73" s="118">
        <v>44.959299999999999</v>
      </c>
      <c r="H73" s="118">
        <v>2996.76</v>
      </c>
      <c r="I73" s="118"/>
      <c r="J73" s="27">
        <f t="shared" si="2"/>
        <v>0.83243333333333336</v>
      </c>
      <c r="L73" s="25"/>
      <c r="M73" s="26"/>
      <c r="N73" s="26"/>
      <c r="O73" s="26"/>
      <c r="P73" s="26"/>
      <c r="Q73" s="26"/>
      <c r="R73" s="27">
        <f t="shared" si="3"/>
        <v>0</v>
      </c>
      <c r="S73" s="20"/>
      <c r="T73" s="108"/>
      <c r="U73" s="109"/>
      <c r="V73" s="109"/>
      <c r="W73" s="108"/>
      <c r="X73" s="109"/>
      <c r="Y73" s="110"/>
    </row>
    <row r="74" spans="1:25" ht="12.75" thickBot="1">
      <c r="A74" s="24"/>
      <c r="B74" s="34"/>
      <c r="C74" s="34">
        <v>37</v>
      </c>
      <c r="D74" s="119">
        <v>4837.2632000000003</v>
      </c>
      <c r="E74" s="120">
        <v>36.617400000000004</v>
      </c>
      <c r="F74" s="120">
        <v>43.453400000000002</v>
      </c>
      <c r="G74" s="120">
        <v>43.755099999999999</v>
      </c>
      <c r="H74" s="120">
        <v>2829.59</v>
      </c>
      <c r="I74" s="120"/>
      <c r="J74" s="37">
        <f t="shared" si="2"/>
        <v>0.78599722222222224</v>
      </c>
      <c r="L74" s="35"/>
      <c r="M74" s="36"/>
      <c r="N74" s="36"/>
      <c r="O74" s="36"/>
      <c r="P74" s="36"/>
      <c r="Q74" s="36"/>
      <c r="R74" s="37">
        <f t="shared" si="3"/>
        <v>0</v>
      </c>
      <c r="S74" s="20"/>
      <c r="T74" s="111"/>
      <c r="U74" s="112"/>
      <c r="V74" s="112"/>
      <c r="W74" s="111"/>
      <c r="X74" s="112"/>
      <c r="Y74" s="113"/>
    </row>
    <row r="75" spans="1:25">
      <c r="A75" s="24"/>
      <c r="B75" s="13" t="s">
        <v>28</v>
      </c>
      <c r="C75" s="13">
        <v>22</v>
      </c>
      <c r="D75" s="115">
        <v>23532.8328</v>
      </c>
      <c r="E75" s="116">
        <v>44.604100000000003</v>
      </c>
      <c r="F75" s="116">
        <v>48.629899999999999</v>
      </c>
      <c r="G75" s="116">
        <v>48.437100000000001</v>
      </c>
      <c r="H75" s="116">
        <v>3535.05</v>
      </c>
      <c r="I75" s="116"/>
      <c r="J75" s="16">
        <f t="shared" si="2"/>
        <v>0.98195833333333338</v>
      </c>
      <c r="L75" s="14"/>
      <c r="M75" s="15"/>
      <c r="N75" s="15"/>
      <c r="O75" s="15"/>
      <c r="P75" s="15"/>
      <c r="Q75" s="15"/>
      <c r="R75" s="16">
        <f t="shared" si="3"/>
        <v>0</v>
      </c>
      <c r="S75" s="20"/>
      <c r="T75" s="21" t="e">
        <f>bdrate($D75:$D78,E75:E78,$L75:$L78,M75:M78)</f>
        <v>#VALUE!</v>
      </c>
      <c r="U75" s="22" t="e">
        <f>bdrate($D75:$D78,F75:F78,$L75:$L78,N75:N78)</f>
        <v>#VALUE!</v>
      </c>
      <c r="V75" s="22" t="e">
        <f>bdrate($D75:$D78,G75:G78,$L75:$L78,O75:O78)</f>
        <v>#VALUE!</v>
      </c>
      <c r="W75" s="44" t="e">
        <f>bdrateOld($D75:$D78,E75:E78,$L75:$L78,M75:M78)</f>
        <v>#VALUE!</v>
      </c>
      <c r="X75" s="45" t="e">
        <f>bdrateOld($D75:$D78,F75:F78,$L75:$L78,N75:N78)</f>
        <v>#VALUE!</v>
      </c>
      <c r="Y75" s="46" t="e">
        <f>bdrateOld($D75:$D78,G75:G78,$L75:$L78,O75:O78)</f>
        <v>#VALUE!</v>
      </c>
    </row>
    <row r="76" spans="1:25">
      <c r="A76" s="24"/>
      <c r="B76" s="24"/>
      <c r="C76" s="24">
        <v>27</v>
      </c>
      <c r="D76" s="117">
        <v>14383.6104</v>
      </c>
      <c r="E76" s="118">
        <v>42.135300000000001</v>
      </c>
      <c r="F76" s="118">
        <v>47.076599999999999</v>
      </c>
      <c r="G76" s="118">
        <v>46.404400000000003</v>
      </c>
      <c r="H76" s="118">
        <v>3211.76</v>
      </c>
      <c r="I76" s="118"/>
      <c r="J76" s="27">
        <f t="shared" si="2"/>
        <v>0.89215555555555559</v>
      </c>
      <c r="L76" s="25"/>
      <c r="M76" s="26"/>
      <c r="N76" s="26"/>
      <c r="O76" s="26"/>
      <c r="P76" s="26"/>
      <c r="Q76" s="26"/>
      <c r="R76" s="27">
        <f t="shared" si="3"/>
        <v>0</v>
      </c>
      <c r="S76" s="20"/>
      <c r="T76" s="108"/>
      <c r="U76" s="109"/>
      <c r="V76" s="109"/>
      <c r="W76" s="108"/>
      <c r="X76" s="109"/>
      <c r="Y76" s="110"/>
    </row>
    <row r="77" spans="1:25">
      <c r="A77" s="24"/>
      <c r="B77" s="24"/>
      <c r="C77" s="24">
        <v>32</v>
      </c>
      <c r="D77" s="117">
        <v>8988.7847999999994</v>
      </c>
      <c r="E77" s="118">
        <v>39.3568</v>
      </c>
      <c r="F77" s="118">
        <v>45.953800000000001</v>
      </c>
      <c r="G77" s="118">
        <v>44.603000000000002</v>
      </c>
      <c r="H77" s="118">
        <v>2991.71</v>
      </c>
      <c r="I77" s="118"/>
      <c r="J77" s="27">
        <f t="shared" si="2"/>
        <v>0.83103055555555561</v>
      </c>
      <c r="L77" s="25"/>
      <c r="M77" s="26"/>
      <c r="N77" s="26"/>
      <c r="O77" s="26"/>
      <c r="P77" s="26"/>
      <c r="Q77" s="26"/>
      <c r="R77" s="27">
        <f t="shared" si="3"/>
        <v>0</v>
      </c>
      <c r="S77" s="20"/>
      <c r="T77" s="108"/>
      <c r="U77" s="109"/>
      <c r="V77" s="109"/>
      <c r="W77" s="108"/>
      <c r="X77" s="109"/>
      <c r="Y77" s="110"/>
    </row>
    <row r="78" spans="1:25" ht="12.75" thickBot="1">
      <c r="A78" s="24"/>
      <c r="B78" s="34"/>
      <c r="C78" s="34">
        <v>37</v>
      </c>
      <c r="D78" s="119">
        <v>5458.0367999999999</v>
      </c>
      <c r="E78" s="120">
        <v>36.263300000000001</v>
      </c>
      <c r="F78" s="120">
        <v>45.046700000000001</v>
      </c>
      <c r="G78" s="120">
        <v>43.302100000000003</v>
      </c>
      <c r="H78" s="120">
        <v>2818.33</v>
      </c>
      <c r="I78" s="120"/>
      <c r="J78" s="37">
        <f t="shared" si="2"/>
        <v>0.7828694444444444</v>
      </c>
      <c r="L78" s="35"/>
      <c r="M78" s="36"/>
      <c r="N78" s="36"/>
      <c r="O78" s="36"/>
      <c r="P78" s="36"/>
      <c r="Q78" s="36"/>
      <c r="R78" s="37">
        <f t="shared" si="3"/>
        <v>0</v>
      </c>
      <c r="S78" s="20"/>
      <c r="T78" s="111"/>
      <c r="U78" s="112"/>
      <c r="V78" s="112"/>
      <c r="W78" s="111"/>
      <c r="X78" s="112"/>
      <c r="Y78" s="113"/>
    </row>
    <row r="79" spans="1:25">
      <c r="A79" s="24"/>
      <c r="B79" s="13" t="s">
        <v>29</v>
      </c>
      <c r="C79" s="13">
        <v>22</v>
      </c>
      <c r="D79" s="115">
        <v>24821.184799999999</v>
      </c>
      <c r="E79" s="116">
        <v>44.61</v>
      </c>
      <c r="F79" s="116">
        <v>48.676400000000001</v>
      </c>
      <c r="G79" s="116">
        <v>48.858699999999999</v>
      </c>
      <c r="H79" s="116">
        <v>3575.39</v>
      </c>
      <c r="I79" s="116"/>
      <c r="J79" s="16">
        <f t="shared" si="2"/>
        <v>0.99316388888888885</v>
      </c>
      <c r="L79" s="14"/>
      <c r="M79" s="15"/>
      <c r="N79" s="15"/>
      <c r="O79" s="15"/>
      <c r="P79" s="15"/>
      <c r="Q79" s="15"/>
      <c r="R79" s="16">
        <f t="shared" si="3"/>
        <v>0</v>
      </c>
      <c r="S79" s="20"/>
      <c r="T79" s="21" t="e">
        <f>bdrate($D79:$D82,E79:E82,$L79:$L82,M79:M82)</f>
        <v>#VALUE!</v>
      </c>
      <c r="U79" s="22" t="e">
        <f>bdrate($D79:$D82,F79:F82,$L79:$L82,N79:N82)</f>
        <v>#VALUE!</v>
      </c>
      <c r="V79" s="22" t="e">
        <f>bdrate($D79:$D82,G79:G82,$L79:$L82,O79:O82)</f>
        <v>#VALUE!</v>
      </c>
      <c r="W79" s="44" t="e">
        <f>bdrateOld($D79:$D82,E79:E82,$L79:$L82,M79:M82)</f>
        <v>#VALUE!</v>
      </c>
      <c r="X79" s="45" t="e">
        <f>bdrateOld($D79:$D82,F79:F82,$L79:$L82,N79:N82)</f>
        <v>#VALUE!</v>
      </c>
      <c r="Y79" s="46" t="e">
        <f>bdrateOld($D79:$D82,G79:G82,$L79:$L82,O79:O82)</f>
        <v>#VALUE!</v>
      </c>
    </row>
    <row r="80" spans="1:25">
      <c r="A80" s="24"/>
      <c r="B80" s="24"/>
      <c r="C80" s="24">
        <v>27</v>
      </c>
      <c r="D80" s="117">
        <v>14270.8</v>
      </c>
      <c r="E80" s="118">
        <v>41.852499999999999</v>
      </c>
      <c r="F80" s="118">
        <v>46.886499999999998</v>
      </c>
      <c r="G80" s="118">
        <v>47.050800000000002</v>
      </c>
      <c r="H80" s="118">
        <v>3228.35</v>
      </c>
      <c r="I80" s="118"/>
      <c r="J80" s="27">
        <f t="shared" si="2"/>
        <v>0.89676388888888892</v>
      </c>
      <c r="L80" s="25"/>
      <c r="M80" s="26"/>
      <c r="N80" s="26"/>
      <c r="O80" s="26"/>
      <c r="P80" s="26"/>
      <c r="Q80" s="26"/>
      <c r="R80" s="27">
        <f t="shared" si="3"/>
        <v>0</v>
      </c>
      <c r="S80" s="20"/>
      <c r="T80" s="31"/>
      <c r="U80" s="32"/>
      <c r="V80" s="32"/>
      <c r="W80" s="31"/>
      <c r="X80" s="32"/>
      <c r="Y80" s="33"/>
    </row>
    <row r="81" spans="1:25">
      <c r="A81" s="24"/>
      <c r="B81" s="24"/>
      <c r="C81" s="24">
        <v>32</v>
      </c>
      <c r="D81" s="117">
        <v>8226.3727999999992</v>
      </c>
      <c r="E81" s="118">
        <v>39.052900000000001</v>
      </c>
      <c r="F81" s="118">
        <v>45.2973</v>
      </c>
      <c r="G81" s="118">
        <v>45.416800000000002</v>
      </c>
      <c r="H81" s="118">
        <v>2986.96</v>
      </c>
      <c r="I81" s="118"/>
      <c r="J81" s="27">
        <f t="shared" si="2"/>
        <v>0.82971111111111107</v>
      </c>
      <c r="L81" s="25"/>
      <c r="M81" s="26"/>
      <c r="N81" s="26"/>
      <c r="O81" s="26"/>
      <c r="P81" s="26"/>
      <c r="Q81" s="26"/>
      <c r="R81" s="27">
        <f t="shared" si="3"/>
        <v>0</v>
      </c>
      <c r="S81" s="20"/>
      <c r="T81" s="31"/>
      <c r="U81" s="32"/>
      <c r="V81" s="32"/>
      <c r="W81" s="31"/>
      <c r="X81" s="32"/>
      <c r="Y81" s="33"/>
    </row>
    <row r="82" spans="1:25" ht="12.75" thickBot="1">
      <c r="A82" s="34"/>
      <c r="B82" s="34"/>
      <c r="C82" s="34">
        <v>37</v>
      </c>
      <c r="D82" s="119">
        <v>4732.8032000000003</v>
      </c>
      <c r="E82" s="120">
        <v>36.258499999999998</v>
      </c>
      <c r="F82" s="120">
        <v>44.125799999999998</v>
      </c>
      <c r="G82" s="120">
        <v>44.172600000000003</v>
      </c>
      <c r="H82" s="120">
        <v>2808.91</v>
      </c>
      <c r="I82" s="120"/>
      <c r="J82" s="37">
        <f t="shared" si="2"/>
        <v>0.78025277777777768</v>
      </c>
      <c r="L82" s="35"/>
      <c r="M82" s="36"/>
      <c r="N82" s="36"/>
      <c r="O82" s="36"/>
      <c r="P82" s="36"/>
      <c r="Q82" s="36"/>
      <c r="R82" s="37">
        <f t="shared" si="3"/>
        <v>0</v>
      </c>
      <c r="S82" s="20"/>
      <c r="T82" s="41"/>
      <c r="U82" s="42"/>
      <c r="V82" s="42"/>
      <c r="W82" s="41"/>
      <c r="X82" s="42"/>
      <c r="Y82" s="43"/>
    </row>
    <row r="83" spans="1:25">
      <c r="B83" s="1" t="s">
        <v>2</v>
      </c>
      <c r="T83" s="21" t="e">
        <f t="shared" ref="T83:Y83" si="4">AVERAGE(T3,T7,T11,T15)</f>
        <v>#VALUE!</v>
      </c>
      <c r="U83" s="22" t="e">
        <f t="shared" si="4"/>
        <v>#VALUE!</v>
      </c>
      <c r="V83" s="22" t="e">
        <f t="shared" si="4"/>
        <v>#VALUE!</v>
      </c>
      <c r="W83" s="21" t="e">
        <f t="shared" si="4"/>
        <v>#VALUE!</v>
      </c>
      <c r="X83" s="22" t="e">
        <f t="shared" si="4"/>
        <v>#VALUE!</v>
      </c>
      <c r="Y83" s="23" t="e">
        <f t="shared" si="4"/>
        <v>#VALUE!</v>
      </c>
    </row>
    <row r="84" spans="1:25">
      <c r="B84" s="1" t="s">
        <v>7</v>
      </c>
      <c r="T84" s="44" t="e">
        <f t="shared" ref="T84:Y84" si="5">AVERAGE(T19,T23,T27,T31,T35)</f>
        <v>#VALUE!</v>
      </c>
      <c r="U84" s="45" t="e">
        <f t="shared" si="5"/>
        <v>#VALUE!</v>
      </c>
      <c r="V84" s="45" t="e">
        <f t="shared" si="5"/>
        <v>#VALUE!</v>
      </c>
      <c r="W84" s="44" t="e">
        <f t="shared" si="5"/>
        <v>#VALUE!</v>
      </c>
      <c r="X84" s="45" t="e">
        <f t="shared" si="5"/>
        <v>#VALUE!</v>
      </c>
      <c r="Y84" s="46" t="e">
        <f t="shared" si="5"/>
        <v>#VALUE!</v>
      </c>
    </row>
    <row r="85" spans="1:25">
      <c r="B85" s="1" t="s">
        <v>14</v>
      </c>
      <c r="T85" s="44" t="e">
        <f t="shared" ref="T85:Y85" si="6">AVERAGE(T39,T43,T47,T51)</f>
        <v>#VALUE!</v>
      </c>
      <c r="U85" s="45" t="e">
        <f t="shared" si="6"/>
        <v>#VALUE!</v>
      </c>
      <c r="V85" s="45" t="e">
        <f t="shared" si="6"/>
        <v>#VALUE!</v>
      </c>
      <c r="W85" s="44" t="e">
        <f t="shared" si="6"/>
        <v>#VALUE!</v>
      </c>
      <c r="X85" s="45" t="e">
        <f t="shared" si="6"/>
        <v>#VALUE!</v>
      </c>
      <c r="Y85" s="46" t="e">
        <f t="shared" si="6"/>
        <v>#VALUE!</v>
      </c>
    </row>
    <row r="86" spans="1:25">
      <c r="B86" s="1" t="s">
        <v>20</v>
      </c>
      <c r="T86" s="44" t="e">
        <f t="shared" ref="T86:Y86" si="7">AVERAGE(T55,T59,T63,T67)</f>
        <v>#VALUE!</v>
      </c>
      <c r="U86" s="45" t="e">
        <f t="shared" si="7"/>
        <v>#VALUE!</v>
      </c>
      <c r="V86" s="45" t="e">
        <f t="shared" si="7"/>
        <v>#VALUE!</v>
      </c>
      <c r="W86" s="44" t="e">
        <f t="shared" si="7"/>
        <v>#VALUE!</v>
      </c>
      <c r="X86" s="45" t="e">
        <f t="shared" si="7"/>
        <v>#VALUE!</v>
      </c>
      <c r="Y86" s="46" t="e">
        <f t="shared" si="7"/>
        <v>#VALUE!</v>
      </c>
    </row>
    <row r="87" spans="1:25" ht="12.75" thickBot="1">
      <c r="B87" s="1" t="s">
        <v>30</v>
      </c>
      <c r="T87" s="44" t="e">
        <f t="shared" ref="T87:Y87" si="8">AVERAGE(T71,T75,T79)</f>
        <v>#VALUE!</v>
      </c>
      <c r="U87" s="45" t="e">
        <f t="shared" si="8"/>
        <v>#VALUE!</v>
      </c>
      <c r="V87" s="45" t="e">
        <f t="shared" si="8"/>
        <v>#VALUE!</v>
      </c>
      <c r="W87" s="44" t="e">
        <f t="shared" si="8"/>
        <v>#VALUE!</v>
      </c>
      <c r="X87" s="45" t="e">
        <f t="shared" si="8"/>
        <v>#VALUE!</v>
      </c>
      <c r="Y87" s="46" t="e">
        <f t="shared" si="8"/>
        <v>#VALUE!</v>
      </c>
    </row>
    <row r="88" spans="1:25" ht="12.75" thickBot="1">
      <c r="A88" s="3"/>
      <c r="B88" s="4" t="s">
        <v>31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7" t="e">
        <f t="shared" ref="T88:Y88" si="9">AVERAGE(T3:T82)</f>
        <v>#VALUE!</v>
      </c>
      <c r="U88" s="48" t="e">
        <f t="shared" si="9"/>
        <v>#VALUE!</v>
      </c>
      <c r="V88" s="49" t="e">
        <f t="shared" si="9"/>
        <v>#VALUE!</v>
      </c>
      <c r="W88" s="48" t="e">
        <f t="shared" si="9"/>
        <v>#VALUE!</v>
      </c>
      <c r="X88" s="48" t="e">
        <f t="shared" si="9"/>
        <v>#VALUE!</v>
      </c>
      <c r="Y88" s="49" t="e">
        <f t="shared" si="9"/>
        <v>#VALUE!</v>
      </c>
    </row>
    <row r="89" spans="1:25">
      <c r="B89" s="1" t="s">
        <v>32</v>
      </c>
      <c r="I89" s="50" t="e">
        <f>GEOMEAN(I3:I82)</f>
        <v>#NUM!</v>
      </c>
      <c r="J89" s="50">
        <f>GEOMEAN(J3:J82)</f>
        <v>0.60015396801969134</v>
      </c>
      <c r="Q89" s="50" t="e">
        <f>GEOMEAN(Q3:Q82)</f>
        <v>#NUM!</v>
      </c>
      <c r="R89" s="50" t="e">
        <f>GEOMEAN(R3:R82)</f>
        <v>#NUM!</v>
      </c>
    </row>
    <row r="90" spans="1:25">
      <c r="B90" s="1" t="s">
        <v>33</v>
      </c>
      <c r="Q90" s="51" t="e">
        <f>Q89/I89</f>
        <v>#NUM!</v>
      </c>
      <c r="R90" s="51" t="e">
        <f>R89/J89</f>
        <v>#NUM!</v>
      </c>
    </row>
    <row r="91" spans="1:25">
      <c r="B91" s="1" t="s">
        <v>34</v>
      </c>
      <c r="I91" s="50">
        <f>SUM(I3:I82)/3600</f>
        <v>0</v>
      </c>
      <c r="J91" s="50">
        <f>SUM(J3:J82)</f>
        <v>76.452474999999993</v>
      </c>
      <c r="Q91" s="50">
        <f>SUM(Q3:Q82)/3600</f>
        <v>0</v>
      </c>
      <c r="R91" s="50">
        <f>SUM(R3:R82)</f>
        <v>0</v>
      </c>
    </row>
  </sheetData>
  <mergeCells count="4">
    <mergeCell ref="D1:J1"/>
    <mergeCell ref="L1:R1"/>
    <mergeCell ref="T1:V1"/>
    <mergeCell ref="W1:Y1"/>
  </mergeCells>
  <phoneticPr fontId="1" type="noConversion"/>
  <conditionalFormatting sqref="T88:Y88 W83:Y87 W78:X78 W70:X70 W3:Y3 W7:Y7 W11:Y11 W15:Y15 W19:Y19 W23:Y23 W27:Y27 W31:Y31 W35:Y35 W39:Y39 W43:Y43 W47:Y47 W51:Y51 W55:Y55 T60:V62 T64:V66 T68:V70 T72:V74 T76:V78 W74:X74 W6:X6 W10:X10 W14:X14 W18:X18 W22:X22 W26:X26 W30:X30 W34:X34 W38:X38 W42:X42 W46:X46 W50:X50 W54:X54 W58:X58 W62:X62 W66:X66 T79:Y79 T80:V87 T75:Y75 T71:Y71 T67:Y67 T63:Y63 T3:V58 T59:Y59">
    <cfRule type="cellIs" dxfId="13" priority="45" stopIfTrue="1" operator="greaterThan">
      <formula>0.03</formula>
    </cfRule>
    <cfRule type="cellIs" dxfId="12" priority="46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Y91"/>
  <sheetViews>
    <sheetView topLeftCell="A37" workbookViewId="0">
      <selection activeCell="O28" sqref="O28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8.625" style="1" customWidth="1"/>
    <col min="5" max="7" width="5.125" style="1" customWidth="1"/>
    <col min="8" max="8" width="7.75" style="1" customWidth="1"/>
    <col min="9" max="10" width="8.875" style="1" customWidth="1"/>
    <col min="11" max="11" width="2.875" style="1" customWidth="1"/>
    <col min="12" max="12" width="8.625" style="1" customWidth="1"/>
    <col min="13" max="15" width="5.125" style="1" customWidth="1"/>
    <col min="16" max="16" width="7.75" style="1" customWidth="1"/>
    <col min="17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38" t="s">
        <v>35</v>
      </c>
      <c r="E1" s="139"/>
      <c r="F1" s="139"/>
      <c r="G1" s="139"/>
      <c r="H1" s="139"/>
      <c r="I1" s="139"/>
      <c r="J1" s="140"/>
      <c r="L1" s="141" t="s">
        <v>36</v>
      </c>
      <c r="M1" s="142"/>
      <c r="N1" s="142"/>
      <c r="O1" s="142"/>
      <c r="P1" s="142"/>
      <c r="Q1" s="142"/>
      <c r="R1" s="143"/>
      <c r="S1" s="2"/>
      <c r="T1" s="138" t="s">
        <v>58</v>
      </c>
      <c r="U1" s="139"/>
      <c r="V1" s="140"/>
      <c r="W1" s="138" t="s">
        <v>59</v>
      </c>
      <c r="X1" s="139"/>
      <c r="Y1" s="140"/>
    </row>
    <row r="2" spans="1:25" ht="12.75" thickBot="1">
      <c r="A2" s="3"/>
      <c r="B2" s="4"/>
      <c r="C2" s="5" t="s">
        <v>1</v>
      </c>
      <c r="D2" s="6" t="s">
        <v>37</v>
      </c>
      <c r="E2" s="7" t="s">
        <v>38</v>
      </c>
      <c r="F2" s="7" t="s">
        <v>39</v>
      </c>
      <c r="G2" s="7" t="s">
        <v>40</v>
      </c>
      <c r="H2" s="7" t="s">
        <v>41</v>
      </c>
      <c r="I2" s="7" t="s">
        <v>42</v>
      </c>
      <c r="J2" s="8" t="s">
        <v>43</v>
      </c>
      <c r="K2" s="2"/>
      <c r="L2" s="6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7" t="s">
        <v>42</v>
      </c>
      <c r="R2" s="8" t="s">
        <v>43</v>
      </c>
      <c r="S2" s="9"/>
      <c r="T2" s="6" t="s">
        <v>44</v>
      </c>
      <c r="U2" s="7" t="s">
        <v>45</v>
      </c>
      <c r="V2" s="8" t="s">
        <v>46</v>
      </c>
      <c r="W2" s="10" t="s">
        <v>44</v>
      </c>
      <c r="X2" s="11" t="s">
        <v>45</v>
      </c>
      <c r="Y2" s="12" t="s">
        <v>46</v>
      </c>
    </row>
    <row r="3" spans="1:25">
      <c r="A3" s="13" t="s">
        <v>2</v>
      </c>
      <c r="B3" s="13" t="s">
        <v>3</v>
      </c>
      <c r="C3" s="13">
        <v>22</v>
      </c>
      <c r="D3" s="147">
        <v>13011.984</v>
      </c>
      <c r="E3" s="148">
        <v>41.900300000000001</v>
      </c>
      <c r="F3" s="148">
        <v>41.715800000000002</v>
      </c>
      <c r="G3" s="148">
        <v>44.402000000000001</v>
      </c>
      <c r="H3" s="148">
        <v>21288.09</v>
      </c>
      <c r="I3" s="163">
        <v>73.923000000000002</v>
      </c>
      <c r="J3" s="16">
        <f>H3/3600</f>
        <v>5.9133583333333331</v>
      </c>
      <c r="L3" s="168">
        <v>13012.567999999999</v>
      </c>
      <c r="M3" s="169">
        <v>41.900300000000001</v>
      </c>
      <c r="N3" s="169">
        <v>41.715800000000002</v>
      </c>
      <c r="O3" s="169">
        <v>44.402000000000001</v>
      </c>
      <c r="P3" s="169">
        <v>21321.47</v>
      </c>
      <c r="Q3" s="167">
        <v>74.436999999999998</v>
      </c>
      <c r="R3" s="19">
        <f>P3/3600</f>
        <v>5.9226305555555561</v>
      </c>
      <c r="S3" s="20"/>
      <c r="T3" s="21">
        <f>bdrate($D3:$D6,E3:E6,$L3:$L6,M3:M6)</f>
        <v>2.1009854581022225E-4</v>
      </c>
      <c r="U3" s="22">
        <f>bdrate($D3:$D6,F3:F6,$L3:$L6,N3:N6)</f>
        <v>1.7690490449084884E-4</v>
      </c>
      <c r="V3" s="22">
        <f>bdrate($D3:$D6,G3:G6,$L3:$L6,O3:O6)</f>
        <v>1.7529362413926108E-4</v>
      </c>
      <c r="W3" s="44">
        <f>bdrateOld($D3:$D6,E3:E6,$L3:$L6,M3:M6)</f>
        <v>2.1007412696705252E-4</v>
      </c>
      <c r="X3" s="45">
        <f>bdrateOld($D3:$D6,F3:F6,$L3:$L6,N3:N6)</f>
        <v>1.7901291069599701E-4</v>
      </c>
      <c r="Y3" s="46">
        <f>bdrateOld($D3:$D6,G3:G6,$L3:$L6,O3:O6)</f>
        <v>1.7792192017629382E-4</v>
      </c>
    </row>
    <row r="4" spans="1:25">
      <c r="A4" s="24" t="s">
        <v>4</v>
      </c>
      <c r="B4" s="24"/>
      <c r="C4" s="24">
        <v>27</v>
      </c>
      <c r="D4" s="151">
        <v>5289.9967999999999</v>
      </c>
      <c r="E4" s="152">
        <v>39.374000000000002</v>
      </c>
      <c r="F4" s="152">
        <v>40.022199999999998</v>
      </c>
      <c r="G4" s="152">
        <v>42.445500000000003</v>
      </c>
      <c r="H4" s="152">
        <v>18974.86</v>
      </c>
      <c r="I4" s="164">
        <v>58.375999999999998</v>
      </c>
      <c r="J4" s="27">
        <f>H4/3600</f>
        <v>5.2707944444444443</v>
      </c>
      <c r="L4" s="172">
        <v>5290.5807999999997</v>
      </c>
      <c r="M4" s="173">
        <v>39.374000000000002</v>
      </c>
      <c r="N4" s="173">
        <v>40.022199999999998</v>
      </c>
      <c r="O4" s="173">
        <v>42.445500000000003</v>
      </c>
      <c r="P4" s="173">
        <v>18964.099999999999</v>
      </c>
      <c r="Q4" s="171">
        <v>58.795999999999999</v>
      </c>
      <c r="R4" s="30">
        <f>P4/3600</f>
        <v>5.2678055555555554</v>
      </c>
      <c r="S4" s="20"/>
      <c r="T4" s="108"/>
      <c r="U4" s="109"/>
      <c r="V4" s="110"/>
      <c r="W4" s="108"/>
      <c r="X4" s="109"/>
      <c r="Y4" s="110"/>
    </row>
    <row r="5" spans="1:25">
      <c r="A5" s="24"/>
      <c r="B5" s="24"/>
      <c r="C5" s="24">
        <v>32</v>
      </c>
      <c r="D5" s="151">
        <v>2541.9072000000001</v>
      </c>
      <c r="E5" s="152">
        <v>36.7941</v>
      </c>
      <c r="F5" s="152">
        <v>38.743000000000002</v>
      </c>
      <c r="G5" s="152">
        <v>40.915500000000002</v>
      </c>
      <c r="H5" s="152">
        <v>17688.18</v>
      </c>
      <c r="I5" s="164">
        <v>53.000999999999998</v>
      </c>
      <c r="J5" s="27">
        <f>H5/3600</f>
        <v>4.913383333333333</v>
      </c>
      <c r="L5" s="172">
        <v>2542.5664000000002</v>
      </c>
      <c r="M5" s="173">
        <v>36.7941</v>
      </c>
      <c r="N5" s="173">
        <v>38.743000000000002</v>
      </c>
      <c r="O5" s="173">
        <v>40.915500000000002</v>
      </c>
      <c r="P5" s="173">
        <v>17694.259999999998</v>
      </c>
      <c r="Q5" s="171">
        <v>55.359000000000002</v>
      </c>
      <c r="R5" s="30">
        <f>P5/3600</f>
        <v>4.9150722222222214</v>
      </c>
      <c r="S5" s="20"/>
      <c r="T5" s="108"/>
      <c r="U5" s="109"/>
      <c r="V5" s="110"/>
      <c r="W5" s="108"/>
      <c r="X5" s="109"/>
      <c r="Y5" s="110"/>
    </row>
    <row r="6" spans="1:25" ht="12.75" thickBot="1">
      <c r="A6" s="24"/>
      <c r="B6" s="34"/>
      <c r="C6" s="34">
        <v>37</v>
      </c>
      <c r="D6" s="155">
        <v>1318.6751999999999</v>
      </c>
      <c r="E6" s="156">
        <v>34.118600000000001</v>
      </c>
      <c r="F6" s="156">
        <v>37.751300000000001</v>
      </c>
      <c r="G6" s="156">
        <v>39.806800000000003</v>
      </c>
      <c r="H6" s="156">
        <v>16761.28</v>
      </c>
      <c r="I6" s="165">
        <v>47.329000000000001</v>
      </c>
      <c r="J6" s="37">
        <f>H6/3600</f>
        <v>4.6559111111111111</v>
      </c>
      <c r="L6" s="176">
        <v>1319.3344</v>
      </c>
      <c r="M6" s="177">
        <v>34.118600000000001</v>
      </c>
      <c r="N6" s="177">
        <v>37.751300000000001</v>
      </c>
      <c r="O6" s="177">
        <v>39.806800000000003</v>
      </c>
      <c r="P6" s="177">
        <v>16749.11</v>
      </c>
      <c r="Q6" s="175">
        <v>49.593000000000004</v>
      </c>
      <c r="R6" s="40">
        <f>P6/3600</f>
        <v>4.6525305555555558</v>
      </c>
      <c r="S6" s="20"/>
      <c r="T6" s="111"/>
      <c r="U6" s="112"/>
      <c r="V6" s="113"/>
      <c r="W6" s="111"/>
      <c r="X6" s="112"/>
      <c r="Y6" s="113"/>
    </row>
    <row r="7" spans="1:25">
      <c r="A7" s="24"/>
      <c r="B7" s="128" t="s">
        <v>5</v>
      </c>
      <c r="C7" s="13">
        <v>22</v>
      </c>
      <c r="D7" s="147">
        <v>33106.835200000001</v>
      </c>
      <c r="E7" s="148">
        <v>40.5002</v>
      </c>
      <c r="F7" s="148">
        <v>45.273600000000002</v>
      </c>
      <c r="G7" s="148">
        <v>44.878</v>
      </c>
      <c r="H7" s="148">
        <v>29420.38</v>
      </c>
      <c r="I7" s="163">
        <v>95.576999999999998</v>
      </c>
      <c r="J7" s="16">
        <f t="shared" ref="J7:J70" si="0">H7/3600</f>
        <v>8.1723277777777774</v>
      </c>
      <c r="L7" s="166">
        <v>33107.419199999997</v>
      </c>
      <c r="M7" s="167">
        <v>40.5002</v>
      </c>
      <c r="N7" s="167">
        <v>45.273600000000002</v>
      </c>
      <c r="O7" s="167">
        <v>44.878</v>
      </c>
      <c r="P7" s="167">
        <v>29416.26</v>
      </c>
      <c r="Q7" s="167">
        <v>88.998999999999995</v>
      </c>
      <c r="R7" s="19">
        <f t="shared" ref="R7:R70" si="1">P7/3600</f>
        <v>8.1711833333333335</v>
      </c>
      <c r="S7" s="20"/>
      <c r="T7" s="21">
        <f>bdrate($D7:$D10,E7:E10,$L7:$L10,M7:M10)</f>
        <v>6.1988020791714504E-5</v>
      </c>
      <c r="U7" s="22">
        <f>bdrate($D7:$D10,F7:F10,$L7:$L10,N7:N10)</f>
        <v>5.6687946049738258E-5</v>
      </c>
      <c r="V7" s="22">
        <f>bdrate($D7:$D10,G7:G10,$L7:$L10,O7:O10)</f>
        <v>5.8850767935325621E-5</v>
      </c>
      <c r="W7" s="44">
        <f>bdrateOld($D7:$D10,E7:E10,$L7:$L10,M7:M10)</f>
        <v>6.1996538135877799E-5</v>
      </c>
      <c r="X7" s="45">
        <f>bdrateOld($D7:$D10,F7:F10,$L7:$L10,N7:N10)</f>
        <v>5.6955646156930939E-5</v>
      </c>
      <c r="Y7" s="46">
        <f>bdrateOld($D7:$D10,G7:G10,$L7:$L10,O7:O10)</f>
        <v>5.8964504968894715E-5</v>
      </c>
    </row>
    <row r="8" spans="1:25">
      <c r="A8" s="24"/>
      <c r="B8" s="24"/>
      <c r="C8" s="126">
        <v>27</v>
      </c>
      <c r="D8" s="159">
        <v>15868.752</v>
      </c>
      <c r="E8" s="160">
        <v>37.485100000000003</v>
      </c>
      <c r="F8" s="160">
        <v>43.340200000000003</v>
      </c>
      <c r="G8" s="160">
        <v>43.4846</v>
      </c>
      <c r="H8" s="152">
        <v>25763.55</v>
      </c>
      <c r="I8" s="164">
        <v>79.356999999999999</v>
      </c>
      <c r="J8" s="27">
        <f t="shared" si="0"/>
        <v>7.1565416666666666</v>
      </c>
      <c r="L8" s="170">
        <v>15869.335999999999</v>
      </c>
      <c r="M8" s="171">
        <v>37.485100000000003</v>
      </c>
      <c r="N8" s="171">
        <v>43.340200000000003</v>
      </c>
      <c r="O8" s="171">
        <v>43.4846</v>
      </c>
      <c r="P8" s="171">
        <v>25782.2</v>
      </c>
      <c r="Q8" s="171">
        <v>77.843000000000004</v>
      </c>
      <c r="R8" s="30">
        <f t="shared" si="1"/>
        <v>7.1617222222222221</v>
      </c>
      <c r="S8" s="20"/>
      <c r="T8" s="108"/>
      <c r="U8" s="109"/>
      <c r="V8" s="109"/>
      <c r="W8" s="108"/>
      <c r="X8" s="109"/>
      <c r="Y8" s="110"/>
    </row>
    <row r="9" spans="1:25">
      <c r="A9" s="24"/>
      <c r="B9" s="24"/>
      <c r="C9" s="126">
        <v>32</v>
      </c>
      <c r="D9" s="159">
        <v>8326.8624</v>
      </c>
      <c r="E9" s="160">
        <v>34.51</v>
      </c>
      <c r="F9" s="160">
        <v>41.726100000000002</v>
      </c>
      <c r="G9" s="160">
        <v>42.165799999999997</v>
      </c>
      <c r="H9" s="152">
        <v>23456.720000000001</v>
      </c>
      <c r="I9" s="164">
        <v>67.031000000000006</v>
      </c>
      <c r="J9" s="27">
        <f t="shared" si="0"/>
        <v>6.5157555555555557</v>
      </c>
      <c r="L9" s="170">
        <v>8327.5216</v>
      </c>
      <c r="M9" s="171">
        <v>34.51</v>
      </c>
      <c r="N9" s="171">
        <v>41.726100000000002</v>
      </c>
      <c r="O9" s="171">
        <v>42.165799999999997</v>
      </c>
      <c r="P9" s="171">
        <v>23422.83</v>
      </c>
      <c r="Q9" s="171">
        <v>70.905000000000001</v>
      </c>
      <c r="R9" s="30">
        <f t="shared" si="1"/>
        <v>6.5063416666666676</v>
      </c>
      <c r="S9" s="20"/>
      <c r="T9" s="108"/>
      <c r="U9" s="109"/>
      <c r="V9" s="109"/>
      <c r="W9" s="108"/>
      <c r="X9" s="109"/>
      <c r="Y9" s="110"/>
    </row>
    <row r="10" spans="1:25" ht="12.75" thickBot="1">
      <c r="A10" s="24"/>
      <c r="B10" s="34"/>
      <c r="C10" s="127">
        <v>37</v>
      </c>
      <c r="D10" s="161">
        <v>4661.9040000000005</v>
      </c>
      <c r="E10" s="162">
        <v>31.738099999999999</v>
      </c>
      <c r="F10" s="162">
        <v>40.470799999999997</v>
      </c>
      <c r="G10" s="162">
        <v>41.118699999999997</v>
      </c>
      <c r="H10" s="156">
        <v>21859.69</v>
      </c>
      <c r="I10" s="165">
        <v>61.061</v>
      </c>
      <c r="J10" s="37">
        <f t="shared" si="0"/>
        <v>6.072136111111111</v>
      </c>
      <c r="L10" s="174">
        <v>4662.5631999999996</v>
      </c>
      <c r="M10" s="175">
        <v>31.738099999999999</v>
      </c>
      <c r="N10" s="175">
        <v>40.470799999999997</v>
      </c>
      <c r="O10" s="175">
        <v>41.118699999999997</v>
      </c>
      <c r="P10" s="175">
        <v>21843.27</v>
      </c>
      <c r="Q10" s="175">
        <v>63.201999999999998</v>
      </c>
      <c r="R10" s="40">
        <f t="shared" si="1"/>
        <v>6.0675749999999997</v>
      </c>
      <c r="S10" s="20"/>
      <c r="T10" s="111"/>
      <c r="U10" s="112"/>
      <c r="V10" s="112"/>
      <c r="W10" s="111"/>
      <c r="X10" s="112"/>
      <c r="Y10" s="113"/>
    </row>
    <row r="11" spans="1:25">
      <c r="A11" s="24"/>
      <c r="B11" s="13" t="s">
        <v>0</v>
      </c>
      <c r="C11" s="13">
        <v>22</v>
      </c>
      <c r="D11" s="149">
        <v>218548.20319999999</v>
      </c>
      <c r="E11" s="150">
        <v>39.693800000000003</v>
      </c>
      <c r="F11" s="150">
        <v>39.8155</v>
      </c>
      <c r="G11" s="150">
        <v>38.150399999999998</v>
      </c>
      <c r="H11" s="150">
        <v>79651.39</v>
      </c>
      <c r="I11" s="163">
        <v>190.57599999999999</v>
      </c>
      <c r="J11" s="16">
        <f t="shared" si="0"/>
        <v>22.125386111111112</v>
      </c>
      <c r="L11" s="166">
        <v>218549.44959999999</v>
      </c>
      <c r="M11" s="167">
        <v>39.693800000000003</v>
      </c>
      <c r="N11" s="167">
        <v>39.8155</v>
      </c>
      <c r="O11" s="167">
        <v>38.150399999999998</v>
      </c>
      <c r="P11" s="167">
        <v>79871.070000000007</v>
      </c>
      <c r="Q11" s="167">
        <v>221.87299999999999</v>
      </c>
      <c r="R11" s="19">
        <f t="shared" si="1"/>
        <v>22.186408333333336</v>
      </c>
      <c r="S11" s="20"/>
      <c r="T11" s="21">
        <f>bdrate($D11:$D14,E11:E14,$L11:$L14,M11:M14)</f>
        <v>2.6652558946516081E-5</v>
      </c>
      <c r="U11" s="22">
        <f>bdrate($D11:$D14,F11:F14,$L11:$L14,N11:N14)</f>
        <v>3.8286638433415732E-5</v>
      </c>
      <c r="V11" s="22">
        <f>bdrate($D11:$D14,G11:G14,$L11:$L14,O11:O14)</f>
        <v>3.9344041824707077E-5</v>
      </c>
      <c r="W11" s="44">
        <f>bdrateOld($D11:$D14,E11:E14,$L11:$L14,M11:M14)</f>
        <v>4.4151821109839062E-5</v>
      </c>
      <c r="X11" s="45">
        <f>bdrateOld($D11:$D14,F11:F14,$L11:$L14,N11:N14)</f>
        <v>4.1906868393004615E-5</v>
      </c>
      <c r="Y11" s="46">
        <f>bdrateOld($D11:$D14,G11:G14,$L11:$L14,O11:O14)</f>
        <v>4.2161319489419924E-5</v>
      </c>
    </row>
    <row r="12" spans="1:25">
      <c r="A12" s="24"/>
      <c r="B12" s="24"/>
      <c r="C12" s="24">
        <v>27</v>
      </c>
      <c r="D12" s="153">
        <v>94504.107199999999</v>
      </c>
      <c r="E12" s="154">
        <v>33.754399999999997</v>
      </c>
      <c r="F12" s="154">
        <v>38.425800000000002</v>
      </c>
      <c r="G12" s="154">
        <v>36.757199999999997</v>
      </c>
      <c r="H12" s="154">
        <v>67641.14</v>
      </c>
      <c r="I12" s="164">
        <v>181.233</v>
      </c>
      <c r="J12" s="27">
        <f t="shared" si="0"/>
        <v>18.789205555555554</v>
      </c>
      <c r="L12" s="178">
        <v>94505.353600000002</v>
      </c>
      <c r="M12" s="179">
        <v>33.754399999999997</v>
      </c>
      <c r="N12" s="179">
        <v>38.425800000000002</v>
      </c>
      <c r="O12" s="179">
        <v>36.757199999999997</v>
      </c>
      <c r="P12" s="171">
        <v>67631.929999999993</v>
      </c>
      <c r="Q12" s="171">
        <v>211.06100000000001</v>
      </c>
      <c r="R12" s="30">
        <f t="shared" si="1"/>
        <v>18.786647222222221</v>
      </c>
      <c r="S12" s="20"/>
      <c r="T12" s="108"/>
      <c r="U12" s="109"/>
      <c r="V12" s="109"/>
      <c r="W12" s="108"/>
      <c r="X12" s="109"/>
      <c r="Y12" s="110"/>
    </row>
    <row r="13" spans="1:25">
      <c r="A13" s="24"/>
      <c r="B13" s="24"/>
      <c r="C13" s="24">
        <v>32</v>
      </c>
      <c r="D13" s="153">
        <v>28513.337599999999</v>
      </c>
      <c r="E13" s="154">
        <v>29.706199999999999</v>
      </c>
      <c r="F13" s="154">
        <v>37.483600000000003</v>
      </c>
      <c r="G13" s="154">
        <v>35.745899999999999</v>
      </c>
      <c r="H13" s="154">
        <v>50652.44</v>
      </c>
      <c r="I13" s="164">
        <v>166.452</v>
      </c>
      <c r="J13" s="27">
        <f t="shared" si="0"/>
        <v>14.070122222222222</v>
      </c>
      <c r="L13" s="178">
        <v>28514.718400000002</v>
      </c>
      <c r="M13" s="179">
        <v>29.706199999999999</v>
      </c>
      <c r="N13" s="179">
        <v>37.483600000000003</v>
      </c>
      <c r="O13" s="179">
        <v>35.745899999999999</v>
      </c>
      <c r="P13" s="171">
        <v>50636.68</v>
      </c>
      <c r="Q13" s="171">
        <v>162.04499999999999</v>
      </c>
      <c r="R13" s="30">
        <f t="shared" si="1"/>
        <v>14.065744444444444</v>
      </c>
      <c r="S13" s="20"/>
      <c r="T13" s="108"/>
      <c r="U13" s="109"/>
      <c r="V13" s="109"/>
      <c r="W13" s="108"/>
      <c r="X13" s="109"/>
      <c r="Y13" s="110"/>
    </row>
    <row r="14" spans="1:25" ht="12.75" thickBot="1">
      <c r="A14" s="24"/>
      <c r="B14" s="34"/>
      <c r="C14" s="34">
        <v>37</v>
      </c>
      <c r="D14" s="157">
        <v>7114.3567999999996</v>
      </c>
      <c r="E14" s="158">
        <v>28.086200000000002</v>
      </c>
      <c r="F14" s="158">
        <v>36.692799999999998</v>
      </c>
      <c r="G14" s="158">
        <v>34.898600000000002</v>
      </c>
      <c r="H14" s="158">
        <v>41218.18</v>
      </c>
      <c r="I14" s="165">
        <v>123.67100000000001</v>
      </c>
      <c r="J14" s="37">
        <f t="shared" si="0"/>
        <v>11.449494444444445</v>
      </c>
      <c r="L14" s="180">
        <v>7115.7376000000004</v>
      </c>
      <c r="M14" s="181">
        <v>28.086200000000002</v>
      </c>
      <c r="N14" s="181">
        <v>36.692799999999998</v>
      </c>
      <c r="O14" s="181">
        <v>34.898600000000002</v>
      </c>
      <c r="P14" s="175">
        <v>41219.99</v>
      </c>
      <c r="Q14" s="175">
        <v>122.217</v>
      </c>
      <c r="R14" s="40">
        <f t="shared" si="1"/>
        <v>11.449997222222221</v>
      </c>
      <c r="S14" s="20"/>
      <c r="T14" s="111"/>
      <c r="U14" s="112"/>
      <c r="V14" s="112"/>
      <c r="W14" s="111"/>
      <c r="X14" s="112"/>
      <c r="Y14" s="113"/>
    </row>
    <row r="15" spans="1:25">
      <c r="A15" s="24"/>
      <c r="B15" s="13" t="s">
        <v>6</v>
      </c>
      <c r="C15" s="13">
        <v>22</v>
      </c>
      <c r="D15" s="147">
        <v>23392.286400000001</v>
      </c>
      <c r="E15" s="148">
        <v>41.668799999999997</v>
      </c>
      <c r="F15" s="148">
        <v>46.918100000000003</v>
      </c>
      <c r="G15" s="148">
        <v>46.532899999999998</v>
      </c>
      <c r="H15" s="148">
        <v>52130.14</v>
      </c>
      <c r="I15" s="163">
        <v>142.01300000000001</v>
      </c>
      <c r="J15" s="16">
        <f t="shared" si="0"/>
        <v>14.480594444444444</v>
      </c>
      <c r="L15" s="168">
        <v>23393.532800000001</v>
      </c>
      <c r="M15" s="169">
        <v>41.668799999999997</v>
      </c>
      <c r="N15" s="169">
        <v>46.918100000000003</v>
      </c>
      <c r="O15" s="169">
        <v>46.532899999999998</v>
      </c>
      <c r="P15" s="169">
        <v>52129.55</v>
      </c>
      <c r="Q15" s="167">
        <v>144.155</v>
      </c>
      <c r="R15" s="19">
        <f t="shared" si="1"/>
        <v>14.480430555555557</v>
      </c>
      <c r="S15" s="20"/>
      <c r="T15" s="21">
        <f>bdrate($D15:$D18,E15:E18,$L15:$L18,M15:M18)</f>
        <v>4.7007716693858725E-4</v>
      </c>
      <c r="U15" s="22">
        <f>bdrate($D15:$D18,F15:F18,$L15:$L18,N15:N18)</f>
        <v>3.6591005766428708E-4</v>
      </c>
      <c r="V15" s="22">
        <f>bdrate($D15:$D18,G15:G18,$L15:$L18,O15:O18)</f>
        <v>3.508495048392124E-4</v>
      </c>
      <c r="W15" s="44">
        <f>bdrateOld($D15:$D18,E15:E18,$L15:$L18,M15:M18)</f>
        <v>4.7055984891675173E-4</v>
      </c>
      <c r="X15" s="45">
        <f>bdrateOld($D15:$D18,F15:F18,$L15:$L18,N15:N18)</f>
        <v>3.6986285152740273E-4</v>
      </c>
      <c r="Y15" s="46">
        <f>bdrateOld($D15:$D18,G15:G18,$L15:$L18,O15:O18)</f>
        <v>3.6294646206291858E-4</v>
      </c>
    </row>
    <row r="16" spans="1:25">
      <c r="A16" s="24"/>
      <c r="B16" s="24"/>
      <c r="C16" s="24">
        <v>27</v>
      </c>
      <c r="D16" s="151">
        <v>6003.4096</v>
      </c>
      <c r="E16" s="152">
        <v>40.244900000000001</v>
      </c>
      <c r="F16" s="152">
        <v>46.1113</v>
      </c>
      <c r="G16" s="152">
        <v>45.916600000000003</v>
      </c>
      <c r="H16" s="152">
        <v>43681.9</v>
      </c>
      <c r="I16" s="164">
        <v>110.212</v>
      </c>
      <c r="J16" s="27">
        <f t="shared" si="0"/>
        <v>12.133861111111111</v>
      </c>
      <c r="L16" s="172">
        <v>6004.6559999999999</v>
      </c>
      <c r="M16" s="173">
        <v>40.244900000000001</v>
      </c>
      <c r="N16" s="173">
        <v>46.1113</v>
      </c>
      <c r="O16" s="173">
        <v>45.916600000000003</v>
      </c>
      <c r="P16" s="173">
        <v>43660.68</v>
      </c>
      <c r="Q16" s="171">
        <v>111.843</v>
      </c>
      <c r="R16" s="30">
        <f t="shared" si="1"/>
        <v>12.127966666666667</v>
      </c>
      <c r="S16" s="20"/>
      <c r="T16" s="108"/>
      <c r="U16" s="109"/>
      <c r="V16" s="109"/>
      <c r="W16" s="108"/>
      <c r="X16" s="109"/>
      <c r="Y16" s="110"/>
    </row>
    <row r="17" spans="1:25">
      <c r="A17" s="24"/>
      <c r="B17" s="24"/>
      <c r="C17" s="24">
        <v>32</v>
      </c>
      <c r="D17" s="151">
        <v>2497.7615999999998</v>
      </c>
      <c r="E17" s="152">
        <v>38.944499999999998</v>
      </c>
      <c r="F17" s="152">
        <v>45.465000000000003</v>
      </c>
      <c r="G17" s="152">
        <v>45.405200000000001</v>
      </c>
      <c r="H17" s="152">
        <v>39942.69</v>
      </c>
      <c r="I17" s="164">
        <v>92.475999999999999</v>
      </c>
      <c r="J17" s="27">
        <f t="shared" si="0"/>
        <v>11.095191666666667</v>
      </c>
      <c r="L17" s="172">
        <v>2499.1424000000002</v>
      </c>
      <c r="M17" s="173">
        <v>38.944499999999998</v>
      </c>
      <c r="N17" s="173">
        <v>45.465000000000003</v>
      </c>
      <c r="O17" s="173">
        <v>45.405200000000001</v>
      </c>
      <c r="P17" s="173">
        <v>39874.65</v>
      </c>
      <c r="Q17" s="171">
        <v>102.04600000000001</v>
      </c>
      <c r="R17" s="30">
        <f t="shared" si="1"/>
        <v>11.076291666666666</v>
      </c>
      <c r="S17" s="20"/>
      <c r="T17" s="108"/>
      <c r="U17" s="109"/>
      <c r="V17" s="109"/>
      <c r="W17" s="108"/>
      <c r="X17" s="109"/>
      <c r="Y17" s="110"/>
    </row>
    <row r="18" spans="1:25" ht="12.75" thickBot="1">
      <c r="A18" s="34"/>
      <c r="B18" s="34"/>
      <c r="C18" s="34">
        <v>37</v>
      </c>
      <c r="D18" s="155">
        <v>1192.4351999999999</v>
      </c>
      <c r="E18" s="156">
        <v>37.218699999999998</v>
      </c>
      <c r="F18" s="156">
        <v>44.989800000000002</v>
      </c>
      <c r="G18" s="156">
        <v>45.085599999999999</v>
      </c>
      <c r="H18" s="156">
        <v>37446.81</v>
      </c>
      <c r="I18" s="165">
        <v>87.942999999999998</v>
      </c>
      <c r="J18" s="37">
        <f t="shared" si="0"/>
        <v>10.401891666666666</v>
      </c>
      <c r="L18" s="176">
        <v>1193.816</v>
      </c>
      <c r="M18" s="177">
        <v>37.218699999999998</v>
      </c>
      <c r="N18" s="177">
        <v>44.989800000000002</v>
      </c>
      <c r="O18" s="177">
        <v>45.085599999999999</v>
      </c>
      <c r="P18" s="177">
        <v>37400.68</v>
      </c>
      <c r="Q18" s="175">
        <v>91.546000000000006</v>
      </c>
      <c r="R18" s="40">
        <f t="shared" si="1"/>
        <v>10.389077777777779</v>
      </c>
      <c r="S18" s="20"/>
      <c r="T18" s="111"/>
      <c r="U18" s="112"/>
      <c r="V18" s="112"/>
      <c r="W18" s="111"/>
      <c r="X18" s="112"/>
      <c r="Y18" s="113"/>
    </row>
    <row r="19" spans="1:25">
      <c r="A19" s="13" t="s">
        <v>7</v>
      </c>
      <c r="B19" s="13" t="s">
        <v>8</v>
      </c>
      <c r="C19" s="13">
        <v>22</v>
      </c>
      <c r="D19" s="147">
        <v>4785.3360000000002</v>
      </c>
      <c r="E19" s="148">
        <v>41.87</v>
      </c>
      <c r="F19" s="148">
        <v>43.778300000000002</v>
      </c>
      <c r="G19" s="148">
        <v>45.579300000000003</v>
      </c>
      <c r="H19" s="148">
        <v>19096.78</v>
      </c>
      <c r="I19" s="163">
        <v>60.295999999999999</v>
      </c>
      <c r="J19" s="16">
        <f t="shared" si="0"/>
        <v>5.3046611111111108</v>
      </c>
      <c r="L19" s="166">
        <v>4785.7888000000003</v>
      </c>
      <c r="M19" s="167">
        <v>41.87</v>
      </c>
      <c r="N19" s="167">
        <v>43.778300000000002</v>
      </c>
      <c r="O19" s="167">
        <v>45.579300000000003</v>
      </c>
      <c r="P19" s="167">
        <v>19088.330000000002</v>
      </c>
      <c r="Q19" s="167">
        <v>58.265000000000001</v>
      </c>
      <c r="R19" s="16">
        <f t="shared" si="1"/>
        <v>5.3023138888888894</v>
      </c>
      <c r="S19" s="20"/>
      <c r="T19" s="21">
        <f>bdrate($D19:$D22,E19:E22,$L19:$L22,M19:M22)</f>
        <v>4.102422686542706E-4</v>
      </c>
      <c r="U19" s="22">
        <f>bdrate($D19:$D22,F19:F22,$L19:$L22,N19:N22)</f>
        <v>3.3898174363100608E-4</v>
      </c>
      <c r="V19" s="22">
        <f>bdrate($D19:$D22,G19:G22,$L19:$L22,O19:O22)</f>
        <v>3.0727933847152222E-4</v>
      </c>
      <c r="W19" s="44">
        <f>bdrateOld($D19:$D22,E19:E22,$L19:$L22,M19:M22)</f>
        <v>4.0964570100565645E-4</v>
      </c>
      <c r="X19" s="45">
        <f>bdrateOld($D19:$D22,F19:F22,$L19:$L22,N19:N22)</f>
        <v>3.4264767040426136E-4</v>
      </c>
      <c r="Y19" s="46">
        <f>bdrateOld($D19:$D22,G19:G22,$L19:$L22,O19:O22)</f>
        <v>3.1938649354934512E-4</v>
      </c>
    </row>
    <row r="20" spans="1:25">
      <c r="A20" s="24" t="s">
        <v>9</v>
      </c>
      <c r="B20" s="24"/>
      <c r="C20" s="24">
        <v>27</v>
      </c>
      <c r="D20" s="151">
        <v>2202.4295999999999</v>
      </c>
      <c r="E20" s="152">
        <v>39.980600000000003</v>
      </c>
      <c r="F20" s="152">
        <v>42.436500000000002</v>
      </c>
      <c r="G20" s="152">
        <v>43.632599999999996</v>
      </c>
      <c r="H20" s="152">
        <v>17100.11</v>
      </c>
      <c r="I20" s="164">
        <v>51.093000000000004</v>
      </c>
      <c r="J20" s="27">
        <f t="shared" si="0"/>
        <v>4.750030555555556</v>
      </c>
      <c r="L20" s="178">
        <v>2202.8824</v>
      </c>
      <c r="M20" s="179">
        <v>39.980600000000003</v>
      </c>
      <c r="N20" s="179">
        <v>42.436500000000002</v>
      </c>
      <c r="O20" s="179">
        <v>43.632599999999996</v>
      </c>
      <c r="P20" s="171">
        <v>17079.560000000001</v>
      </c>
      <c r="Q20" s="171">
        <v>51.826999999999998</v>
      </c>
      <c r="R20" s="27">
        <f t="shared" si="1"/>
        <v>4.7443222222222223</v>
      </c>
      <c r="S20" s="20"/>
      <c r="T20" s="108"/>
      <c r="U20" s="109"/>
      <c r="V20" s="109"/>
      <c r="W20" s="108"/>
      <c r="X20" s="109"/>
      <c r="Y20" s="110"/>
    </row>
    <row r="21" spans="1:25">
      <c r="A21" s="24"/>
      <c r="B21" s="24"/>
      <c r="C21" s="24">
        <v>32</v>
      </c>
      <c r="D21" s="151">
        <v>1079.184</v>
      </c>
      <c r="E21" s="152">
        <v>37.6235</v>
      </c>
      <c r="F21" s="152">
        <v>41.284500000000001</v>
      </c>
      <c r="G21" s="152">
        <v>42.250700000000002</v>
      </c>
      <c r="H21" s="152">
        <v>15736.82</v>
      </c>
      <c r="I21" s="164">
        <v>43.749000000000002</v>
      </c>
      <c r="J21" s="27">
        <f t="shared" si="0"/>
        <v>4.3713388888888884</v>
      </c>
      <c r="L21" s="178">
        <v>1079.7008000000001</v>
      </c>
      <c r="M21" s="179">
        <v>37.6235</v>
      </c>
      <c r="N21" s="179">
        <v>41.284500000000001</v>
      </c>
      <c r="O21" s="179">
        <v>42.250700000000002</v>
      </c>
      <c r="P21" s="171">
        <v>15723.56</v>
      </c>
      <c r="Q21" s="171">
        <v>44.061999999999998</v>
      </c>
      <c r="R21" s="27">
        <f t="shared" si="1"/>
        <v>4.3676555555555554</v>
      </c>
      <c r="S21" s="20"/>
      <c r="T21" s="108"/>
      <c r="U21" s="109"/>
      <c r="V21" s="109"/>
      <c r="W21" s="108"/>
      <c r="X21" s="109"/>
      <c r="Y21" s="110"/>
    </row>
    <row r="22" spans="1:25" ht="12.75" thickBot="1">
      <c r="A22" s="24"/>
      <c r="B22" s="34"/>
      <c r="C22" s="34">
        <v>37</v>
      </c>
      <c r="D22" s="155">
        <v>544.6232</v>
      </c>
      <c r="E22" s="156">
        <v>35.199199999999998</v>
      </c>
      <c r="F22" s="156">
        <v>40.441499999999998</v>
      </c>
      <c r="G22" s="156">
        <v>41.371600000000001</v>
      </c>
      <c r="H22" s="156">
        <v>14752.5</v>
      </c>
      <c r="I22" s="165">
        <v>39.155000000000001</v>
      </c>
      <c r="J22" s="37">
        <f t="shared" si="0"/>
        <v>4.0979166666666664</v>
      </c>
      <c r="L22" s="180">
        <v>545.14</v>
      </c>
      <c r="M22" s="181">
        <v>35.199199999999998</v>
      </c>
      <c r="N22" s="181">
        <v>40.441499999999998</v>
      </c>
      <c r="O22" s="181">
        <v>41.371600000000001</v>
      </c>
      <c r="P22" s="175">
        <v>14723.83</v>
      </c>
      <c r="Q22" s="175">
        <v>44.811999999999998</v>
      </c>
      <c r="R22" s="37">
        <f t="shared" si="1"/>
        <v>4.0899527777777775</v>
      </c>
      <c r="S22" s="20"/>
      <c r="T22" s="111"/>
      <c r="U22" s="112"/>
      <c r="V22" s="112"/>
      <c r="W22" s="111"/>
      <c r="X22" s="112"/>
      <c r="Y22" s="113"/>
    </row>
    <row r="23" spans="1:25">
      <c r="A23" s="24"/>
      <c r="B23" s="128" t="s">
        <v>10</v>
      </c>
      <c r="C23" s="13">
        <v>22</v>
      </c>
      <c r="D23" s="147">
        <v>7669.7695999999996</v>
      </c>
      <c r="E23" s="148">
        <v>40.2455</v>
      </c>
      <c r="F23" s="148">
        <v>42.672800000000002</v>
      </c>
      <c r="G23" s="148">
        <v>44.044600000000003</v>
      </c>
      <c r="H23" s="148">
        <v>18272.009999999998</v>
      </c>
      <c r="I23" s="163">
        <v>58.936999999999998</v>
      </c>
      <c r="J23" s="16">
        <f t="shared" si="0"/>
        <v>5.0755583333333325</v>
      </c>
      <c r="L23" s="166">
        <v>7670.2223999999997</v>
      </c>
      <c r="M23" s="167">
        <v>40.2455</v>
      </c>
      <c r="N23" s="167">
        <v>42.672800000000002</v>
      </c>
      <c r="O23" s="167">
        <v>44.044600000000003</v>
      </c>
      <c r="P23" s="167">
        <v>18271.75</v>
      </c>
      <c r="Q23" s="167">
        <v>59.701999999999998</v>
      </c>
      <c r="R23" s="16">
        <f t="shared" si="1"/>
        <v>5.0754861111111111</v>
      </c>
      <c r="S23" s="20"/>
      <c r="T23" s="21">
        <f>bdrate($D23:$D26,E23:E26,$L23:$L26,M23:M26)</f>
        <v>2.7226508222111256E-4</v>
      </c>
      <c r="U23" s="22">
        <f>bdrate($D23:$D26,F23:F26,$L23:$L26,N23:N26)</f>
        <v>2.3775184330898647E-4</v>
      </c>
      <c r="V23" s="22">
        <f>bdrate($D23:$D26,G23:G26,$L23:$L26,O23:O26)</f>
        <v>2.0041888376365335E-4</v>
      </c>
      <c r="W23" s="44">
        <f>bdrateOld($D23:$D26,E23:E26,$L23:$L26,M23:M26)</f>
        <v>2.7223575277623979E-4</v>
      </c>
      <c r="X23" s="45">
        <f>bdrateOld($D23:$D26,F23:F26,$L23:$L26,N23:N26)</f>
        <v>2.4106922529520958E-4</v>
      </c>
      <c r="Y23" s="46">
        <f>bdrateOld($D23:$D26,G23:G26,$L23:$L26,O23:O26)</f>
        <v>2.1978746976092367E-4</v>
      </c>
    </row>
    <row r="24" spans="1:25">
      <c r="A24" s="24"/>
      <c r="B24" s="24"/>
      <c r="C24" s="126">
        <v>27</v>
      </c>
      <c r="D24" s="159">
        <v>3353.8968</v>
      </c>
      <c r="E24" s="160">
        <v>37.711199999999998</v>
      </c>
      <c r="F24" s="160">
        <v>40.8782</v>
      </c>
      <c r="G24" s="160">
        <v>41.639699999999998</v>
      </c>
      <c r="H24" s="152">
        <v>16052.65</v>
      </c>
      <c r="I24" s="164">
        <v>55.109000000000002</v>
      </c>
      <c r="J24" s="27">
        <f t="shared" si="0"/>
        <v>4.4590694444444443</v>
      </c>
      <c r="L24" s="178">
        <v>3354.3496</v>
      </c>
      <c r="M24" s="179">
        <v>37.711199999999998</v>
      </c>
      <c r="N24" s="179">
        <v>40.8782</v>
      </c>
      <c r="O24" s="179">
        <v>41.639699999999998</v>
      </c>
      <c r="P24" s="171">
        <v>16043.84</v>
      </c>
      <c r="Q24" s="171">
        <v>53.89</v>
      </c>
      <c r="R24" s="27">
        <f t="shared" si="1"/>
        <v>4.4566222222222223</v>
      </c>
      <c r="S24" s="20"/>
      <c r="T24" s="108"/>
      <c r="U24" s="109"/>
      <c r="V24" s="109"/>
      <c r="W24" s="108"/>
      <c r="X24" s="109"/>
      <c r="Y24" s="110"/>
    </row>
    <row r="25" spans="1:25">
      <c r="A25" s="24"/>
      <c r="B25" s="24"/>
      <c r="C25" s="126">
        <v>32</v>
      </c>
      <c r="D25" s="159">
        <v>1547.9344000000001</v>
      </c>
      <c r="E25" s="160">
        <v>35.075299999999999</v>
      </c>
      <c r="F25" s="160">
        <v>39.376899999999999</v>
      </c>
      <c r="G25" s="160">
        <v>40.0227</v>
      </c>
      <c r="H25" s="152">
        <v>14769.17</v>
      </c>
      <c r="I25" s="164">
        <v>44.624000000000002</v>
      </c>
      <c r="J25" s="27">
        <f t="shared" si="0"/>
        <v>4.1025472222222223</v>
      </c>
      <c r="L25" s="178">
        <v>1548.4512</v>
      </c>
      <c r="M25" s="179">
        <v>35.075299999999999</v>
      </c>
      <c r="N25" s="179">
        <v>39.376899999999999</v>
      </c>
      <c r="O25" s="179">
        <v>40.0227</v>
      </c>
      <c r="P25" s="171">
        <v>14749.31</v>
      </c>
      <c r="Q25" s="171">
        <v>46.624000000000002</v>
      </c>
      <c r="R25" s="27">
        <f t="shared" si="1"/>
        <v>4.0970305555555555</v>
      </c>
      <c r="S25" s="20"/>
      <c r="T25" s="108"/>
      <c r="U25" s="109"/>
      <c r="V25" s="109"/>
      <c r="W25" s="108"/>
      <c r="X25" s="109"/>
      <c r="Y25" s="110"/>
    </row>
    <row r="26" spans="1:25" ht="12.75" thickBot="1">
      <c r="A26" s="24"/>
      <c r="B26" s="34"/>
      <c r="C26" s="127">
        <v>37</v>
      </c>
      <c r="D26" s="161">
        <v>720.42160000000001</v>
      </c>
      <c r="E26" s="162">
        <v>32.5364</v>
      </c>
      <c r="F26" s="162">
        <v>38.232900000000001</v>
      </c>
      <c r="G26" s="162">
        <v>39.123699999999999</v>
      </c>
      <c r="H26" s="156">
        <v>13933.59</v>
      </c>
      <c r="I26" s="165">
        <v>41.249000000000002</v>
      </c>
      <c r="J26" s="37">
        <f t="shared" si="0"/>
        <v>3.8704416666666668</v>
      </c>
      <c r="L26" s="180">
        <v>720.9384</v>
      </c>
      <c r="M26" s="181">
        <v>32.5364</v>
      </c>
      <c r="N26" s="181">
        <v>38.232900000000001</v>
      </c>
      <c r="O26" s="181">
        <v>39.123699999999999</v>
      </c>
      <c r="P26" s="175">
        <v>13905.1</v>
      </c>
      <c r="Q26" s="175">
        <v>41.951999999999998</v>
      </c>
      <c r="R26" s="37">
        <f t="shared" si="1"/>
        <v>3.8625277777777778</v>
      </c>
      <c r="S26" s="20"/>
      <c r="T26" s="111"/>
      <c r="U26" s="112"/>
      <c r="V26" s="112"/>
      <c r="W26" s="111"/>
      <c r="X26" s="112"/>
      <c r="Y26" s="113"/>
    </row>
    <row r="27" spans="1:25">
      <c r="A27" s="24"/>
      <c r="B27" s="13" t="s">
        <v>11</v>
      </c>
      <c r="C27" s="13">
        <v>22</v>
      </c>
      <c r="D27" s="147">
        <v>18127.025600000001</v>
      </c>
      <c r="E27" s="148">
        <v>38.631</v>
      </c>
      <c r="F27" s="148">
        <v>40.2059</v>
      </c>
      <c r="G27" s="148">
        <v>43.763300000000001</v>
      </c>
      <c r="H27" s="148">
        <v>40669.72</v>
      </c>
      <c r="I27" s="163">
        <v>126.827</v>
      </c>
      <c r="J27" s="16">
        <f t="shared" si="0"/>
        <v>11.297144444444445</v>
      </c>
      <c r="L27" s="166">
        <v>18128.045600000001</v>
      </c>
      <c r="M27" s="167">
        <v>38.631</v>
      </c>
      <c r="N27" s="167">
        <v>40.2059</v>
      </c>
      <c r="O27" s="167">
        <v>43.763300000000001</v>
      </c>
      <c r="P27" s="167">
        <v>40558.04</v>
      </c>
      <c r="Q27" s="167">
        <v>89.155000000000001</v>
      </c>
      <c r="R27" s="16">
        <f t="shared" si="1"/>
        <v>11.266122222222222</v>
      </c>
      <c r="S27" s="20"/>
      <c r="T27" s="21">
        <f>bdrate($D27:$D30,E27:E30,$L27:$L30,M27:M30)</f>
        <v>3.5872551953719523E-4</v>
      </c>
      <c r="U27" s="22">
        <f>bdrate($D27:$D30,F27:F30,$L27:$L30,N27:N30)</f>
        <v>3.0183612017697925E-4</v>
      </c>
      <c r="V27" s="22">
        <f>bdrate($D27:$D30,G27:G30,$L27:$L30,O27:O30)</f>
        <v>2.953928813862472E-4</v>
      </c>
      <c r="W27" s="44">
        <f>bdrateOld($D27:$D30,E27:E30,$L27:$L30,M27:M30)</f>
        <v>3.5828812295068957E-4</v>
      </c>
      <c r="X27" s="45">
        <f>bdrateOld($D27:$D30,F27:F30,$L27:$L30,N27:N30)</f>
        <v>3.0368443830885994E-4</v>
      </c>
      <c r="Y27" s="46">
        <f>bdrateOld($D27:$D30,G27:G30,$L27:$L30,O27:O30)</f>
        <v>2.9785604760634854E-4</v>
      </c>
    </row>
    <row r="28" spans="1:25">
      <c r="A28" s="24"/>
      <c r="B28" s="24"/>
      <c r="C28" s="24">
        <v>27</v>
      </c>
      <c r="D28" s="151">
        <v>5792.3095999999996</v>
      </c>
      <c r="E28" s="152">
        <v>37.005000000000003</v>
      </c>
      <c r="F28" s="152">
        <v>39.235100000000003</v>
      </c>
      <c r="G28" s="152">
        <v>42.080800000000004</v>
      </c>
      <c r="H28" s="152">
        <v>33321.800000000003</v>
      </c>
      <c r="I28" s="164">
        <v>95.498999999999995</v>
      </c>
      <c r="J28" s="27">
        <f t="shared" si="0"/>
        <v>9.256055555555557</v>
      </c>
      <c r="L28" s="170">
        <v>5793.3296</v>
      </c>
      <c r="M28" s="171">
        <v>37.005000000000003</v>
      </c>
      <c r="N28" s="171">
        <v>39.235100000000003</v>
      </c>
      <c r="O28" s="171">
        <v>42.080800000000004</v>
      </c>
      <c r="P28" s="171">
        <v>33335.230000000003</v>
      </c>
      <c r="Q28" s="171">
        <v>69.671000000000006</v>
      </c>
      <c r="R28" s="27">
        <f t="shared" si="1"/>
        <v>9.2597861111111115</v>
      </c>
      <c r="S28" s="20"/>
      <c r="T28" s="108"/>
      <c r="U28" s="109"/>
      <c r="V28" s="109"/>
      <c r="W28" s="108"/>
      <c r="X28" s="109"/>
      <c r="Y28" s="110"/>
    </row>
    <row r="29" spans="1:25">
      <c r="A29" s="24"/>
      <c r="B29" s="24"/>
      <c r="C29" s="24">
        <v>32</v>
      </c>
      <c r="D29" s="151">
        <v>2723.5088000000001</v>
      </c>
      <c r="E29" s="152">
        <v>35.0886</v>
      </c>
      <c r="F29" s="152">
        <v>38.419699999999999</v>
      </c>
      <c r="G29" s="152">
        <v>40.563000000000002</v>
      </c>
      <c r="H29" s="152">
        <v>30327.200000000001</v>
      </c>
      <c r="I29" s="164">
        <v>86.983000000000004</v>
      </c>
      <c r="J29" s="27">
        <f t="shared" si="0"/>
        <v>8.4242222222222232</v>
      </c>
      <c r="L29" s="170">
        <v>2724.6455999999998</v>
      </c>
      <c r="M29" s="171">
        <v>35.0886</v>
      </c>
      <c r="N29" s="171">
        <v>38.419699999999999</v>
      </c>
      <c r="O29" s="171">
        <v>40.563000000000002</v>
      </c>
      <c r="P29" s="171">
        <v>30355.14</v>
      </c>
      <c r="Q29" s="171">
        <v>59.436999999999998</v>
      </c>
      <c r="R29" s="27">
        <f t="shared" si="1"/>
        <v>8.4319833333333332</v>
      </c>
      <c r="S29" s="20"/>
      <c r="T29" s="108"/>
      <c r="U29" s="109"/>
      <c r="V29" s="109"/>
      <c r="W29" s="108"/>
      <c r="X29" s="109"/>
      <c r="Y29" s="110"/>
    </row>
    <row r="30" spans="1:25" ht="12.75" thickBot="1">
      <c r="A30" s="24"/>
      <c r="B30" s="34"/>
      <c r="C30" s="34">
        <v>37</v>
      </c>
      <c r="D30" s="155">
        <v>1395.6063999999999</v>
      </c>
      <c r="E30" s="156">
        <v>32.9071</v>
      </c>
      <c r="F30" s="156">
        <v>37.713000000000001</v>
      </c>
      <c r="G30" s="156">
        <v>39.420200000000001</v>
      </c>
      <c r="H30" s="156">
        <v>28616.43</v>
      </c>
      <c r="I30" s="165">
        <v>75.248999999999995</v>
      </c>
      <c r="J30" s="37">
        <f t="shared" si="0"/>
        <v>7.9490083333333335</v>
      </c>
      <c r="L30" s="174">
        <v>1396.7431999999999</v>
      </c>
      <c r="M30" s="175">
        <v>32.9071</v>
      </c>
      <c r="N30" s="175">
        <v>37.713000000000001</v>
      </c>
      <c r="O30" s="175">
        <v>39.420200000000001</v>
      </c>
      <c r="P30" s="175">
        <v>28630.92</v>
      </c>
      <c r="Q30" s="175">
        <v>54.576999999999998</v>
      </c>
      <c r="R30" s="37">
        <f t="shared" si="1"/>
        <v>7.953033333333333</v>
      </c>
      <c r="S30" s="20"/>
      <c r="T30" s="111"/>
      <c r="U30" s="112"/>
      <c r="V30" s="112"/>
      <c r="W30" s="111"/>
      <c r="X30" s="112"/>
      <c r="Y30" s="113"/>
    </row>
    <row r="31" spans="1:25">
      <c r="A31" s="24"/>
      <c r="B31" s="13" t="s">
        <v>12</v>
      </c>
      <c r="C31" s="13">
        <v>22</v>
      </c>
      <c r="D31" s="147">
        <v>17386.655999999999</v>
      </c>
      <c r="E31" s="148">
        <v>39.328299999999999</v>
      </c>
      <c r="F31" s="148">
        <v>44.058300000000003</v>
      </c>
      <c r="G31" s="148">
        <v>45.432299999999998</v>
      </c>
      <c r="H31" s="148">
        <v>47110.16</v>
      </c>
      <c r="I31" s="163">
        <v>136.14099999999999</v>
      </c>
      <c r="J31" s="16">
        <f t="shared" si="0"/>
        <v>13.086155555555557</v>
      </c>
      <c r="L31" s="166">
        <v>17387.675200000001</v>
      </c>
      <c r="M31" s="167">
        <v>39.328299999999999</v>
      </c>
      <c r="N31" s="167">
        <v>44.058300000000003</v>
      </c>
      <c r="O31" s="167">
        <v>45.432299999999998</v>
      </c>
      <c r="P31" s="167">
        <v>47103.88</v>
      </c>
      <c r="Q31" s="167">
        <v>108.249</v>
      </c>
      <c r="R31" s="16">
        <f t="shared" si="1"/>
        <v>13.084411111111111</v>
      </c>
      <c r="S31" s="20"/>
      <c r="T31" s="21">
        <f>bdrate($D31:$D34,E31:E34,$L31:$L34,M31:M34)</f>
        <v>3.2915780400588623E-4</v>
      </c>
      <c r="U31" s="22">
        <f>bdrate($D31:$D34,F31:F34,$L31:$L34,N31:N34)</f>
        <v>2.9341012238770503E-4</v>
      </c>
      <c r="V31" s="22">
        <f>bdrate($D31:$D34,G31:G34,$L31:$L34,O31:O34)</f>
        <v>2.8298157217343523E-4</v>
      </c>
      <c r="W31" s="44">
        <f>bdrateOld($D31:$D34,E31:E34,$L31:$L34,M31:M34)</f>
        <v>3.2902938180279229E-4</v>
      </c>
      <c r="X31" s="45">
        <f>bdrateOld($D31:$D34,F31:F34,$L31:$L34,N31:N34)</f>
        <v>2.9420926320589125E-4</v>
      </c>
      <c r="Y31" s="46">
        <f>bdrateOld($D31:$D34,G31:G34,$L31:$L34,O31:O34)</f>
        <v>2.8473488845581763E-4</v>
      </c>
    </row>
    <row r="32" spans="1:25">
      <c r="A32" s="24"/>
      <c r="B32" s="24"/>
      <c r="C32" s="24">
        <v>27</v>
      </c>
      <c r="D32" s="151">
        <v>6081.1823999999997</v>
      </c>
      <c r="E32" s="152">
        <v>37.645899999999997</v>
      </c>
      <c r="F32" s="152">
        <v>42.808500000000002</v>
      </c>
      <c r="G32" s="152">
        <v>43.463799999999999</v>
      </c>
      <c r="H32" s="152">
        <v>40082.03</v>
      </c>
      <c r="I32" s="164">
        <v>104.89</v>
      </c>
      <c r="J32" s="27">
        <f t="shared" si="0"/>
        <v>11.133897222222222</v>
      </c>
      <c r="L32" s="170">
        <v>6082.2024000000001</v>
      </c>
      <c r="M32" s="171">
        <v>37.645899999999997</v>
      </c>
      <c r="N32" s="171">
        <v>42.808500000000002</v>
      </c>
      <c r="O32" s="171">
        <v>43.463799999999999</v>
      </c>
      <c r="P32" s="171">
        <v>40093.67</v>
      </c>
      <c r="Q32" s="171">
        <v>86.186000000000007</v>
      </c>
      <c r="R32" s="27">
        <f t="shared" si="1"/>
        <v>11.137130555555554</v>
      </c>
      <c r="S32" s="20"/>
      <c r="T32" s="108"/>
      <c r="U32" s="109"/>
      <c r="V32" s="109"/>
      <c r="W32" s="108"/>
      <c r="X32" s="109"/>
      <c r="Y32" s="110"/>
    </row>
    <row r="33" spans="1:25">
      <c r="A33" s="24"/>
      <c r="B33" s="24"/>
      <c r="C33" s="24">
        <v>32</v>
      </c>
      <c r="D33" s="151">
        <v>2848.7464</v>
      </c>
      <c r="E33" s="152">
        <v>35.806699999999999</v>
      </c>
      <c r="F33" s="152">
        <v>41.571399999999997</v>
      </c>
      <c r="G33" s="152">
        <v>41.6265</v>
      </c>
      <c r="H33" s="152">
        <v>36503.49</v>
      </c>
      <c r="I33" s="164">
        <v>95.436999999999998</v>
      </c>
      <c r="J33" s="27">
        <f t="shared" si="0"/>
        <v>10.139858333333333</v>
      </c>
      <c r="L33" s="170">
        <v>2849.8832000000002</v>
      </c>
      <c r="M33" s="171">
        <v>35.806699999999999</v>
      </c>
      <c r="N33" s="171">
        <v>41.571399999999997</v>
      </c>
      <c r="O33" s="171">
        <v>41.6265</v>
      </c>
      <c r="P33" s="171">
        <v>36531.120000000003</v>
      </c>
      <c r="Q33" s="171">
        <v>79.201999999999998</v>
      </c>
      <c r="R33" s="27">
        <f t="shared" si="1"/>
        <v>10.147533333333334</v>
      </c>
      <c r="S33" s="20"/>
      <c r="T33" s="108"/>
      <c r="U33" s="109"/>
      <c r="V33" s="109"/>
      <c r="W33" s="108"/>
      <c r="X33" s="109"/>
      <c r="Y33" s="110"/>
    </row>
    <row r="34" spans="1:25" ht="12.75" thickBot="1">
      <c r="A34" s="24"/>
      <c r="B34" s="34"/>
      <c r="C34" s="34">
        <v>37</v>
      </c>
      <c r="D34" s="155">
        <v>1492.0832</v>
      </c>
      <c r="E34" s="156">
        <v>33.831000000000003</v>
      </c>
      <c r="F34" s="156">
        <v>40.587499999999999</v>
      </c>
      <c r="G34" s="156">
        <v>40.260899999999999</v>
      </c>
      <c r="H34" s="156">
        <v>34242.01</v>
      </c>
      <c r="I34" s="165">
        <v>87.171000000000006</v>
      </c>
      <c r="J34" s="37">
        <f t="shared" si="0"/>
        <v>9.5116694444444452</v>
      </c>
      <c r="L34" s="174">
        <v>1493.22</v>
      </c>
      <c r="M34" s="175">
        <v>33.831000000000003</v>
      </c>
      <c r="N34" s="175">
        <v>40.587499999999999</v>
      </c>
      <c r="O34" s="175">
        <v>40.260899999999999</v>
      </c>
      <c r="P34" s="175">
        <v>34243.339999999997</v>
      </c>
      <c r="Q34" s="175">
        <v>75.14</v>
      </c>
      <c r="R34" s="37">
        <f t="shared" si="1"/>
        <v>9.5120388888888883</v>
      </c>
      <c r="S34" s="20"/>
      <c r="T34" s="111"/>
      <c r="U34" s="112"/>
      <c r="V34" s="112"/>
      <c r="W34" s="111"/>
      <c r="X34" s="112"/>
      <c r="Y34" s="113"/>
    </row>
    <row r="35" spans="1:25">
      <c r="A35" s="24"/>
      <c r="B35" s="13" t="s">
        <v>13</v>
      </c>
      <c r="C35" s="13">
        <v>22</v>
      </c>
      <c r="D35" s="147">
        <v>39752.684800000003</v>
      </c>
      <c r="E35" s="148">
        <v>37.593800000000002</v>
      </c>
      <c r="F35" s="148">
        <v>42.381300000000003</v>
      </c>
      <c r="G35" s="148">
        <v>44.459699999999998</v>
      </c>
      <c r="H35" s="148">
        <v>56241.4</v>
      </c>
      <c r="I35" s="163">
        <v>200.40600000000001</v>
      </c>
      <c r="J35" s="16">
        <f t="shared" si="0"/>
        <v>15.622611111111112</v>
      </c>
      <c r="L35" s="166">
        <v>39753.930399999997</v>
      </c>
      <c r="M35" s="167">
        <v>37.593800000000002</v>
      </c>
      <c r="N35" s="167">
        <v>42.381300000000003</v>
      </c>
      <c r="O35" s="167">
        <v>44.459699999999998</v>
      </c>
      <c r="P35" s="167">
        <v>56244.75</v>
      </c>
      <c r="Q35" s="167">
        <v>201.483</v>
      </c>
      <c r="R35" s="16">
        <f t="shared" si="1"/>
        <v>15.623541666666666</v>
      </c>
      <c r="S35" s="20"/>
      <c r="T35" s="21">
        <f>bdrate($D35:$D38,E35:E38,$L35:$L38,M35:M38)</f>
        <v>4.4778271382273083E-4</v>
      </c>
      <c r="U35" s="22">
        <f>bdrate($D35:$D38,F35:F38,$L35:$L38,N35:N38)</f>
        <v>4.2584390808197981E-4</v>
      </c>
      <c r="V35" s="22">
        <f>bdrate($D35:$D38,G35:G38,$L35:$L38,O35:O38)</f>
        <v>4.0888079459922011E-4</v>
      </c>
      <c r="W35" s="44">
        <f>bdrateOld($D35:$D38,E35:E38,$L35:$L38,M35:M38)</f>
        <v>4.4409674604595217E-4</v>
      </c>
      <c r="X35" s="45">
        <f>bdrateOld($D35:$D38,F35:F38,$L35:$L38,N35:N38)</f>
        <v>4.2895761128813881E-4</v>
      </c>
      <c r="Y35" s="46">
        <f>bdrateOld($D35:$D38,G35:G38,$L35:$L38,O35:O38)</f>
        <v>4.142586523603331E-4</v>
      </c>
    </row>
    <row r="36" spans="1:25">
      <c r="A36" s="24"/>
      <c r="B36" s="24"/>
      <c r="C36" s="24">
        <v>27</v>
      </c>
      <c r="D36" s="151">
        <v>7295.8544000000002</v>
      </c>
      <c r="E36" s="152">
        <v>35.4251</v>
      </c>
      <c r="F36" s="152">
        <v>41.0946</v>
      </c>
      <c r="G36" s="152">
        <v>43.267499999999998</v>
      </c>
      <c r="H36" s="152">
        <v>41813.26</v>
      </c>
      <c r="I36" s="164">
        <v>126.014</v>
      </c>
      <c r="J36" s="27">
        <f t="shared" si="0"/>
        <v>11.614794444444446</v>
      </c>
      <c r="L36" s="170">
        <v>7297.1</v>
      </c>
      <c r="M36" s="171">
        <v>35.4251</v>
      </c>
      <c r="N36" s="171">
        <v>41.0946</v>
      </c>
      <c r="O36" s="171">
        <v>43.267499999999998</v>
      </c>
      <c r="P36" s="171">
        <v>41845.910000000003</v>
      </c>
      <c r="Q36" s="171">
        <v>127.499</v>
      </c>
      <c r="R36" s="27">
        <f t="shared" si="1"/>
        <v>11.62386388888889</v>
      </c>
      <c r="S36" s="20"/>
      <c r="T36" s="108"/>
      <c r="U36" s="109"/>
      <c r="V36" s="109"/>
      <c r="W36" s="108"/>
      <c r="X36" s="109"/>
      <c r="Y36" s="110"/>
    </row>
    <row r="37" spans="1:25">
      <c r="A37" s="24"/>
      <c r="B37" s="24"/>
      <c r="C37" s="24">
        <v>32</v>
      </c>
      <c r="D37" s="151">
        <v>2274.1464000000001</v>
      </c>
      <c r="E37" s="152">
        <v>33.9908</v>
      </c>
      <c r="F37" s="152">
        <v>39.838299999999997</v>
      </c>
      <c r="G37" s="152">
        <v>42.245199999999997</v>
      </c>
      <c r="H37" s="152">
        <v>37279.43</v>
      </c>
      <c r="I37" s="164">
        <v>107.31100000000001</v>
      </c>
      <c r="J37" s="27">
        <f t="shared" si="0"/>
        <v>10.355397222222223</v>
      </c>
      <c r="L37" s="170">
        <v>2275.5279999999998</v>
      </c>
      <c r="M37" s="171">
        <v>33.9908</v>
      </c>
      <c r="N37" s="171">
        <v>39.838299999999997</v>
      </c>
      <c r="O37" s="171">
        <v>42.245199999999997</v>
      </c>
      <c r="P37" s="171">
        <v>37223.199999999997</v>
      </c>
      <c r="Q37" s="171">
        <v>110.889</v>
      </c>
      <c r="R37" s="27">
        <f t="shared" si="1"/>
        <v>10.339777777777776</v>
      </c>
      <c r="S37" s="20"/>
      <c r="T37" s="108"/>
      <c r="U37" s="109"/>
      <c r="V37" s="109"/>
      <c r="W37" s="108"/>
      <c r="X37" s="109"/>
      <c r="Y37" s="110"/>
    </row>
    <row r="38" spans="1:25" ht="12.75" thickBot="1">
      <c r="A38" s="34"/>
      <c r="B38" s="34"/>
      <c r="C38" s="34">
        <v>37</v>
      </c>
      <c r="D38" s="155">
        <v>980.82799999999997</v>
      </c>
      <c r="E38" s="156">
        <v>32.1922</v>
      </c>
      <c r="F38" s="156">
        <v>38.840899999999998</v>
      </c>
      <c r="G38" s="156">
        <v>41.419800000000002</v>
      </c>
      <c r="H38" s="156">
        <v>35397.47</v>
      </c>
      <c r="I38" s="165">
        <v>98.498999999999995</v>
      </c>
      <c r="J38" s="37">
        <f t="shared" si="0"/>
        <v>9.8326305555555553</v>
      </c>
      <c r="L38" s="174">
        <v>982.20960000000002</v>
      </c>
      <c r="M38" s="175">
        <v>32.1922</v>
      </c>
      <c r="N38" s="175">
        <v>38.840899999999998</v>
      </c>
      <c r="O38" s="175">
        <v>41.419800000000002</v>
      </c>
      <c r="P38" s="175">
        <v>35430.559999999998</v>
      </c>
      <c r="Q38" s="175">
        <v>104.04600000000001</v>
      </c>
      <c r="R38" s="37">
        <f t="shared" si="1"/>
        <v>9.8418222222222216</v>
      </c>
      <c r="S38" s="20"/>
      <c r="T38" s="111"/>
      <c r="U38" s="112"/>
      <c r="V38" s="112"/>
      <c r="W38" s="111"/>
      <c r="X38" s="112"/>
      <c r="Y38" s="113"/>
    </row>
    <row r="39" spans="1:25">
      <c r="A39" s="13" t="s">
        <v>14</v>
      </c>
      <c r="B39" s="13" t="s">
        <v>15</v>
      </c>
      <c r="C39" s="13">
        <v>22</v>
      </c>
      <c r="D39" s="147">
        <v>3474.9168</v>
      </c>
      <c r="E39" s="148">
        <v>40.648600000000002</v>
      </c>
      <c r="F39" s="148">
        <v>43.368400000000001</v>
      </c>
      <c r="G39" s="148">
        <v>44.026000000000003</v>
      </c>
      <c r="H39" s="148">
        <v>8337.9699999999993</v>
      </c>
      <c r="I39" s="163">
        <v>23.562000000000001</v>
      </c>
      <c r="J39" s="16">
        <f t="shared" si="0"/>
        <v>2.3161027777777776</v>
      </c>
      <c r="L39" s="166">
        <v>3475.9367999999999</v>
      </c>
      <c r="M39" s="167">
        <v>40.648600000000002</v>
      </c>
      <c r="N39" s="167">
        <v>43.368400000000001</v>
      </c>
      <c r="O39" s="167">
        <v>44.026000000000003</v>
      </c>
      <c r="P39" s="167">
        <v>8362.01</v>
      </c>
      <c r="Q39" s="167">
        <v>18.123999999999999</v>
      </c>
      <c r="R39" s="16">
        <f t="shared" si="1"/>
        <v>2.3227805555555556</v>
      </c>
      <c r="S39" s="20"/>
      <c r="T39" s="21">
        <f>bdrate($D39:$D42,E39:E42,$L39:$L42,M39:M42)</f>
        <v>1.0382832915638573E-3</v>
      </c>
      <c r="U39" s="22">
        <f>bdrate($D39:$D42,F39:F42,$L39:$L42,N39:N42)</f>
        <v>9.6425352865181502E-4</v>
      </c>
      <c r="V39" s="22">
        <f>bdrate($D39:$D42,G39:G42,$L39:$L42,O39:O42)</f>
        <v>9.6124893714311099E-4</v>
      </c>
      <c r="W39" s="44">
        <f>bdrateOld($D39:$D42,E39:E42,$L39:$L42,M39:M42)</f>
        <v>1.0404405635964231E-3</v>
      </c>
      <c r="X39" s="45">
        <f>bdrateOld($D39:$D42,F39:F42,$L39:$L42,N39:N42)</f>
        <v>9.7359106862904277E-4</v>
      </c>
      <c r="Y39" s="46">
        <f>bdrateOld($D39:$D42,G39:G42,$L39:$L42,O39:O42)</f>
        <v>9.7099109425213825E-4</v>
      </c>
    </row>
    <row r="40" spans="1:25">
      <c r="A40" s="24" t="s">
        <v>16</v>
      </c>
      <c r="B40" s="24"/>
      <c r="C40" s="24">
        <v>27</v>
      </c>
      <c r="D40" s="151">
        <v>1674.4728</v>
      </c>
      <c r="E40" s="152">
        <v>37.485700000000001</v>
      </c>
      <c r="F40" s="152">
        <v>40.984299999999998</v>
      </c>
      <c r="G40" s="152">
        <v>41.313299999999998</v>
      </c>
      <c r="H40" s="152">
        <v>7355.06</v>
      </c>
      <c r="I40" s="164">
        <v>18.468</v>
      </c>
      <c r="J40" s="27">
        <f t="shared" si="0"/>
        <v>2.0430722222222224</v>
      </c>
      <c r="L40" s="170">
        <v>1675.4928</v>
      </c>
      <c r="M40" s="171">
        <v>37.485700000000001</v>
      </c>
      <c r="N40" s="171">
        <v>40.984299999999998</v>
      </c>
      <c r="O40" s="171">
        <v>41.313299999999998</v>
      </c>
      <c r="P40" s="171">
        <v>7347.01</v>
      </c>
      <c r="Q40" s="171">
        <v>14.311999999999999</v>
      </c>
      <c r="R40" s="27">
        <f t="shared" si="1"/>
        <v>2.0408361111111111</v>
      </c>
      <c r="S40" s="20"/>
      <c r="T40" s="108"/>
      <c r="U40" s="109"/>
      <c r="V40" s="109"/>
      <c r="W40" s="108"/>
      <c r="X40" s="109"/>
      <c r="Y40" s="110"/>
    </row>
    <row r="41" spans="1:25">
      <c r="A41" s="24"/>
      <c r="B41" s="24"/>
      <c r="C41" s="24">
        <v>32</v>
      </c>
      <c r="D41" s="151">
        <v>823.60559999999998</v>
      </c>
      <c r="E41" s="152">
        <v>34.555599999999998</v>
      </c>
      <c r="F41" s="152">
        <v>39.054499999999997</v>
      </c>
      <c r="G41" s="152">
        <v>39.136400000000002</v>
      </c>
      <c r="H41" s="152">
        <v>6624.78</v>
      </c>
      <c r="I41" s="164">
        <v>16.655999999999999</v>
      </c>
      <c r="J41" s="27">
        <f t="shared" si="0"/>
        <v>1.8402166666666666</v>
      </c>
      <c r="L41" s="170">
        <v>824.74239999999998</v>
      </c>
      <c r="M41" s="171">
        <v>34.555599999999998</v>
      </c>
      <c r="N41" s="171">
        <v>39.054499999999997</v>
      </c>
      <c r="O41" s="171">
        <v>39.136400000000002</v>
      </c>
      <c r="P41" s="171">
        <v>6621.89</v>
      </c>
      <c r="Q41" s="171">
        <v>12.170999999999999</v>
      </c>
      <c r="R41" s="27">
        <f t="shared" si="1"/>
        <v>1.8394138888888889</v>
      </c>
      <c r="S41" s="20"/>
      <c r="T41" s="108"/>
      <c r="U41" s="109"/>
      <c r="V41" s="109"/>
      <c r="W41" s="108"/>
      <c r="X41" s="109"/>
      <c r="Y41" s="110"/>
    </row>
    <row r="42" spans="1:25" ht="12.75" thickBot="1">
      <c r="A42" s="24"/>
      <c r="B42" s="34"/>
      <c r="C42" s="34">
        <v>37</v>
      </c>
      <c r="D42" s="155">
        <v>435.35520000000002</v>
      </c>
      <c r="E42" s="156">
        <v>32.069899999999997</v>
      </c>
      <c r="F42" s="156">
        <v>37.622100000000003</v>
      </c>
      <c r="G42" s="156">
        <v>37.5244</v>
      </c>
      <c r="H42" s="156">
        <v>6103.81</v>
      </c>
      <c r="I42" s="165">
        <v>12.920999999999999</v>
      </c>
      <c r="J42" s="37">
        <f t="shared" si="0"/>
        <v>1.6955027777777778</v>
      </c>
      <c r="L42" s="174">
        <v>436.49200000000002</v>
      </c>
      <c r="M42" s="175">
        <v>32.069899999999997</v>
      </c>
      <c r="N42" s="175">
        <v>37.622100000000003</v>
      </c>
      <c r="O42" s="175">
        <v>37.5244</v>
      </c>
      <c r="P42" s="175">
        <v>6101.32</v>
      </c>
      <c r="Q42" s="175">
        <v>10.061999999999999</v>
      </c>
      <c r="R42" s="37">
        <f t="shared" si="1"/>
        <v>1.694811111111111</v>
      </c>
      <c r="S42" s="20"/>
      <c r="T42" s="111"/>
      <c r="U42" s="112"/>
      <c r="V42" s="112"/>
      <c r="W42" s="111"/>
      <c r="X42" s="112"/>
      <c r="Y42" s="113"/>
    </row>
    <row r="43" spans="1:25">
      <c r="A43" s="24"/>
      <c r="B43" s="13" t="s">
        <v>17</v>
      </c>
      <c r="C43" s="13">
        <v>22</v>
      </c>
      <c r="D43" s="147">
        <v>3652.8503999999998</v>
      </c>
      <c r="E43" s="148">
        <v>40.430500000000002</v>
      </c>
      <c r="F43" s="148">
        <v>43.840499999999999</v>
      </c>
      <c r="G43" s="148">
        <v>45.406100000000002</v>
      </c>
      <c r="H43" s="148">
        <v>9576.6</v>
      </c>
      <c r="I43" s="163">
        <v>28.968</v>
      </c>
      <c r="J43" s="16">
        <f t="shared" si="0"/>
        <v>2.6601666666666666</v>
      </c>
      <c r="L43" s="166">
        <v>3654.096</v>
      </c>
      <c r="M43" s="167">
        <v>40.430500000000002</v>
      </c>
      <c r="N43" s="167">
        <v>43.840499999999999</v>
      </c>
      <c r="O43" s="167">
        <v>45.406100000000002</v>
      </c>
      <c r="P43" s="167">
        <v>9562.7999999999993</v>
      </c>
      <c r="Q43" s="167">
        <v>28.123999999999999</v>
      </c>
      <c r="R43" s="16">
        <f t="shared" si="1"/>
        <v>2.656333333333333</v>
      </c>
      <c r="S43" s="20"/>
      <c r="T43" s="21">
        <f>bdrate($D43:$D46,E43:E46,$L43:$L46,M43:M46)</f>
        <v>1.3179900579161075E-3</v>
      </c>
      <c r="U43" s="22">
        <f>bdrate($D43:$D46,F43:F46,$L43:$L46,N43:N46)</f>
        <v>1.1647199384539064E-3</v>
      </c>
      <c r="V43" s="22">
        <f>bdrate($D43:$D46,G43:G46,$L43:$L46,O43:O46)</f>
        <v>1.1285805647953673E-3</v>
      </c>
      <c r="W43" s="44">
        <f>bdrateOld($D43:$D46,E43:E46,$L43:$L46,M43:M46)</f>
        <v>1.3174453738555858E-3</v>
      </c>
      <c r="X43" s="45">
        <f>bdrateOld($D43:$D46,F43:F46,$L43:$L46,N43:N46)</f>
        <v>1.1715802913816464E-3</v>
      </c>
      <c r="Y43" s="46">
        <f>bdrateOld($D43:$D46,G43:G46,$L43:$L46,O43:O46)</f>
        <v>1.1403182047591276E-3</v>
      </c>
    </row>
    <row r="44" spans="1:25">
      <c r="A44" s="24"/>
      <c r="B44" s="24"/>
      <c r="C44" s="24">
        <v>27</v>
      </c>
      <c r="D44" s="151">
        <v>1718.5856000000001</v>
      </c>
      <c r="E44" s="152">
        <v>37.895099999999999</v>
      </c>
      <c r="F44" s="152">
        <v>41.8748</v>
      </c>
      <c r="G44" s="152">
        <v>43.069099999999999</v>
      </c>
      <c r="H44" s="152">
        <v>8520.2000000000007</v>
      </c>
      <c r="I44" s="164">
        <v>22.64</v>
      </c>
      <c r="J44" s="27">
        <f t="shared" si="0"/>
        <v>2.3667222222222226</v>
      </c>
      <c r="L44" s="170">
        <v>1719.8312000000001</v>
      </c>
      <c r="M44" s="171">
        <v>37.895099999999999</v>
      </c>
      <c r="N44" s="171">
        <v>41.8748</v>
      </c>
      <c r="O44" s="171">
        <v>43.069099999999999</v>
      </c>
      <c r="P44" s="171">
        <v>8501.64</v>
      </c>
      <c r="Q44" s="171">
        <v>23.577000000000002</v>
      </c>
      <c r="R44" s="27">
        <f t="shared" si="1"/>
        <v>2.3615666666666666</v>
      </c>
      <c r="S44" s="20"/>
      <c r="T44" s="108"/>
      <c r="U44" s="109"/>
      <c r="V44" s="109"/>
      <c r="W44" s="108"/>
      <c r="X44" s="109"/>
      <c r="Y44" s="110"/>
    </row>
    <row r="45" spans="1:25">
      <c r="A45" s="24"/>
      <c r="B45" s="24"/>
      <c r="C45" s="24">
        <v>32</v>
      </c>
      <c r="D45" s="151">
        <v>865.2192</v>
      </c>
      <c r="E45" s="152">
        <v>35.115000000000002</v>
      </c>
      <c r="F45" s="152">
        <v>40.175800000000002</v>
      </c>
      <c r="G45" s="152">
        <v>41.141599999999997</v>
      </c>
      <c r="H45" s="152">
        <v>7803.28</v>
      </c>
      <c r="I45" s="164">
        <v>19.187000000000001</v>
      </c>
      <c r="J45" s="27">
        <f t="shared" si="0"/>
        <v>2.1675777777777778</v>
      </c>
      <c r="L45" s="170">
        <v>866.60080000000005</v>
      </c>
      <c r="M45" s="171">
        <v>35.115000000000002</v>
      </c>
      <c r="N45" s="171">
        <v>40.175800000000002</v>
      </c>
      <c r="O45" s="171">
        <v>41.141599999999997</v>
      </c>
      <c r="P45" s="171">
        <v>7795.14</v>
      </c>
      <c r="Q45" s="171">
        <v>20.998999999999999</v>
      </c>
      <c r="R45" s="27">
        <f t="shared" si="1"/>
        <v>2.1653166666666666</v>
      </c>
      <c r="S45" s="20"/>
      <c r="T45" s="108"/>
      <c r="U45" s="109"/>
      <c r="V45" s="109"/>
      <c r="W45" s="108"/>
      <c r="X45" s="109"/>
      <c r="Y45" s="110"/>
    </row>
    <row r="46" spans="1:25" ht="12.75" thickBot="1">
      <c r="A46" s="24"/>
      <c r="B46" s="34"/>
      <c r="C46" s="34">
        <v>37</v>
      </c>
      <c r="D46" s="155">
        <v>456.93200000000002</v>
      </c>
      <c r="E46" s="156">
        <v>32.335000000000001</v>
      </c>
      <c r="F46" s="156">
        <v>38.8354</v>
      </c>
      <c r="G46" s="156">
        <v>39.721600000000002</v>
      </c>
      <c r="H46" s="156">
        <v>7346.48</v>
      </c>
      <c r="I46" s="165">
        <v>19.468</v>
      </c>
      <c r="J46" s="37">
        <f t="shared" si="0"/>
        <v>2.0406888888888886</v>
      </c>
      <c r="L46" s="174">
        <v>458.31360000000001</v>
      </c>
      <c r="M46" s="175">
        <v>32.335000000000001</v>
      </c>
      <c r="N46" s="175">
        <v>38.8354</v>
      </c>
      <c r="O46" s="175">
        <v>39.721600000000002</v>
      </c>
      <c r="P46" s="175">
        <v>7324.55</v>
      </c>
      <c r="Q46" s="175">
        <v>19.498999999999999</v>
      </c>
      <c r="R46" s="37">
        <f t="shared" si="1"/>
        <v>2.0345972222222222</v>
      </c>
      <c r="S46" s="20"/>
      <c r="T46" s="111"/>
      <c r="U46" s="112"/>
      <c r="V46" s="112"/>
      <c r="W46" s="111"/>
      <c r="X46" s="112"/>
      <c r="Y46" s="113"/>
    </row>
    <row r="47" spans="1:25">
      <c r="A47" s="24"/>
      <c r="B47" s="13" t="s">
        <v>18</v>
      </c>
      <c r="C47" s="13">
        <v>22</v>
      </c>
      <c r="D47" s="147">
        <v>6870.8696</v>
      </c>
      <c r="E47" s="148">
        <v>38.526699999999998</v>
      </c>
      <c r="F47" s="148">
        <v>41.694600000000001</v>
      </c>
      <c r="G47" s="148">
        <v>42.755099999999999</v>
      </c>
      <c r="H47" s="148">
        <v>9164.82</v>
      </c>
      <c r="I47" s="163">
        <v>27.39</v>
      </c>
      <c r="J47" s="16">
        <f t="shared" si="0"/>
        <v>2.5457833333333331</v>
      </c>
      <c r="L47" s="166">
        <v>6871.8896000000004</v>
      </c>
      <c r="M47" s="167">
        <v>38.526699999999998</v>
      </c>
      <c r="N47" s="167">
        <v>41.694600000000001</v>
      </c>
      <c r="O47" s="167">
        <v>42.755099999999999</v>
      </c>
      <c r="P47" s="167">
        <v>9157.18</v>
      </c>
      <c r="Q47" s="167">
        <v>21.780999999999999</v>
      </c>
      <c r="R47" s="16">
        <f t="shared" si="1"/>
        <v>2.5436611111111112</v>
      </c>
      <c r="S47" s="20"/>
      <c r="T47" s="21">
        <f>bdrate($D47:$D50,E47:E50,$L47:$L50,M47:M50)</f>
        <v>6.0225380132483686E-4</v>
      </c>
      <c r="U47" s="22">
        <f>bdrate($D47:$D50,F47:F50,$L47:$L50,N47:N50)</f>
        <v>5.124725536740371E-4</v>
      </c>
      <c r="V47" s="22">
        <f>bdrate($D47:$D50,G47:G50,$L47:$L50,O47:O50)</f>
        <v>5.1598618138859464E-4</v>
      </c>
      <c r="W47" s="44">
        <f>bdrateOld($D47:$D50,E47:E50,$L47:$L50,M47:M50)</f>
        <v>6.0382354428822893E-4</v>
      </c>
      <c r="X47" s="45">
        <f>bdrateOld($D47:$D50,F47:F50,$L47:$L50,N47:N50)</f>
        <v>5.3136443615264817E-4</v>
      </c>
      <c r="Y47" s="46">
        <f>bdrateOld($D47:$D50,G47:G50,$L47:$L50,O47:O50)</f>
        <v>5.3351643272825378E-4</v>
      </c>
    </row>
    <row r="48" spans="1:25">
      <c r="A48" s="24"/>
      <c r="B48" s="24"/>
      <c r="C48" s="24">
        <v>27</v>
      </c>
      <c r="D48" s="151">
        <v>3127.1487999999999</v>
      </c>
      <c r="E48" s="152">
        <v>34.979999999999997</v>
      </c>
      <c r="F48" s="152">
        <v>39.073799999999999</v>
      </c>
      <c r="G48" s="152">
        <v>40.005699999999997</v>
      </c>
      <c r="H48" s="152">
        <v>7806.94</v>
      </c>
      <c r="I48" s="164">
        <v>23.545999999999999</v>
      </c>
      <c r="J48" s="27">
        <f t="shared" si="0"/>
        <v>2.1685944444444445</v>
      </c>
      <c r="L48" s="170">
        <v>3128.1687999999999</v>
      </c>
      <c r="M48" s="171">
        <v>34.979999999999997</v>
      </c>
      <c r="N48" s="171">
        <v>39.073799999999999</v>
      </c>
      <c r="O48" s="171">
        <v>40.005699999999997</v>
      </c>
      <c r="P48" s="171">
        <v>7803.7</v>
      </c>
      <c r="Q48" s="171">
        <v>17.187000000000001</v>
      </c>
      <c r="R48" s="27">
        <f t="shared" si="1"/>
        <v>2.1676944444444444</v>
      </c>
      <c r="S48" s="20"/>
      <c r="T48" s="108"/>
      <c r="U48" s="109"/>
      <c r="V48" s="109"/>
      <c r="W48" s="108"/>
      <c r="X48" s="109"/>
      <c r="Y48" s="110"/>
    </row>
    <row r="49" spans="1:25">
      <c r="A49" s="24"/>
      <c r="B49" s="24"/>
      <c r="C49" s="24">
        <v>32</v>
      </c>
      <c r="D49" s="151">
        <v>1478.4616000000001</v>
      </c>
      <c r="E49" s="152">
        <v>31.764199999999999</v>
      </c>
      <c r="F49" s="152">
        <v>37.187399999999997</v>
      </c>
      <c r="G49" s="152">
        <v>38.017200000000003</v>
      </c>
      <c r="H49" s="152">
        <v>6931.55</v>
      </c>
      <c r="I49" s="164">
        <v>19.405999999999999</v>
      </c>
      <c r="J49" s="27">
        <f t="shared" si="0"/>
        <v>1.9254305555555555</v>
      </c>
      <c r="L49" s="170">
        <v>1479.5984000000001</v>
      </c>
      <c r="M49" s="171">
        <v>31.764199999999999</v>
      </c>
      <c r="N49" s="171">
        <v>37.187399999999997</v>
      </c>
      <c r="O49" s="171">
        <v>38.017200000000003</v>
      </c>
      <c r="P49" s="171">
        <v>6936.4</v>
      </c>
      <c r="Q49" s="171">
        <v>15.015000000000001</v>
      </c>
      <c r="R49" s="27">
        <f t="shared" si="1"/>
        <v>1.9267777777777777</v>
      </c>
      <c r="S49" s="20"/>
      <c r="T49" s="108"/>
      <c r="U49" s="109"/>
      <c r="V49" s="109"/>
      <c r="W49" s="108"/>
      <c r="X49" s="109"/>
      <c r="Y49" s="110"/>
    </row>
    <row r="50" spans="1:25" ht="12.75" thickBot="1">
      <c r="A50" s="24"/>
      <c r="B50" s="34"/>
      <c r="C50" s="34">
        <v>37</v>
      </c>
      <c r="D50" s="155">
        <v>699.25599999999997</v>
      </c>
      <c r="E50" s="156">
        <v>28.7806</v>
      </c>
      <c r="F50" s="156">
        <v>35.890099999999997</v>
      </c>
      <c r="G50" s="156">
        <v>36.625799999999998</v>
      </c>
      <c r="H50" s="156">
        <v>6371.42</v>
      </c>
      <c r="I50" s="165">
        <v>18.812000000000001</v>
      </c>
      <c r="J50" s="37">
        <f t="shared" si="0"/>
        <v>1.769838888888889</v>
      </c>
      <c r="L50" s="174">
        <v>700.39279999999997</v>
      </c>
      <c r="M50" s="175">
        <v>28.7806</v>
      </c>
      <c r="N50" s="175">
        <v>35.890099999999997</v>
      </c>
      <c r="O50" s="175">
        <v>36.625799999999998</v>
      </c>
      <c r="P50" s="175">
        <v>6361.65</v>
      </c>
      <c r="Q50" s="175">
        <v>13.281000000000001</v>
      </c>
      <c r="R50" s="37">
        <f t="shared" si="1"/>
        <v>1.7671249999999998</v>
      </c>
      <c r="S50" s="20"/>
      <c r="T50" s="111"/>
      <c r="U50" s="112"/>
      <c r="V50" s="112"/>
      <c r="W50" s="111"/>
      <c r="X50" s="112"/>
      <c r="Y50" s="113"/>
    </row>
    <row r="51" spans="1:25">
      <c r="A51" s="24"/>
      <c r="B51" s="13" t="s">
        <v>19</v>
      </c>
      <c r="C51" s="13">
        <v>22</v>
      </c>
      <c r="D51" s="147">
        <v>4849.3847999999998</v>
      </c>
      <c r="E51" s="148">
        <v>39.2348</v>
      </c>
      <c r="F51" s="148">
        <v>41.670499999999997</v>
      </c>
      <c r="G51" s="148">
        <v>43.128100000000003</v>
      </c>
      <c r="H51" s="148">
        <v>6557.14</v>
      </c>
      <c r="I51" s="163">
        <v>18.123999999999999</v>
      </c>
      <c r="J51" s="16">
        <f t="shared" si="0"/>
        <v>1.8214277777777779</v>
      </c>
      <c r="L51" s="166">
        <v>4849.9712</v>
      </c>
      <c r="M51" s="167">
        <v>39.2348</v>
      </c>
      <c r="N51" s="167">
        <v>41.670499999999997</v>
      </c>
      <c r="O51" s="167">
        <v>43.128100000000003</v>
      </c>
      <c r="P51" s="167">
        <v>6549.53</v>
      </c>
      <c r="Q51" s="167">
        <v>18.952999999999999</v>
      </c>
      <c r="R51" s="16">
        <f t="shared" si="1"/>
        <v>1.8193138888888889</v>
      </c>
      <c r="S51" s="20"/>
      <c r="T51" s="21">
        <f>bdrate($D51:$D54,E51:E54,$L51:$L54,M51:M54)</f>
        <v>5.2587790910618715E-4</v>
      </c>
      <c r="U51" s="22">
        <f>bdrate($D51:$D54,F51:F54,$L51:$L54,N51:N54)</f>
        <v>4.7207507287705397E-4</v>
      </c>
      <c r="V51" s="22">
        <f>bdrate($D51:$D54,G51:G54,$L51:$L54,O51:O54)</f>
        <v>4.7790394937585745E-4</v>
      </c>
      <c r="W51" s="44">
        <f>bdrateOld($D51:$D54,E51:E54,$L51:$L54,M51:M54)</f>
        <v>5.2715147882609337E-4</v>
      </c>
      <c r="X51" s="45">
        <f>bdrateOld($D51:$D54,F51:F54,$L51:$L54,N51:N54)</f>
        <v>4.8071176613073696E-4</v>
      </c>
      <c r="Y51" s="46">
        <f>bdrateOld($D51:$D54,G51:G54,$L51:$L54,O51:O54)</f>
        <v>4.8525196090642986E-4</v>
      </c>
    </row>
    <row r="52" spans="1:25">
      <c r="A52" s="24"/>
      <c r="B52" s="24"/>
      <c r="C52" s="24">
        <v>27</v>
      </c>
      <c r="D52" s="151">
        <v>2051.884</v>
      </c>
      <c r="E52" s="152">
        <v>35.983699999999999</v>
      </c>
      <c r="F52" s="152">
        <v>39.378300000000003</v>
      </c>
      <c r="G52" s="152">
        <v>40.968000000000004</v>
      </c>
      <c r="H52" s="152">
        <v>5584.83</v>
      </c>
      <c r="I52" s="164">
        <v>14.031000000000001</v>
      </c>
      <c r="J52" s="27">
        <f t="shared" si="0"/>
        <v>1.5513416666666666</v>
      </c>
      <c r="L52" s="170">
        <v>2052.4704000000002</v>
      </c>
      <c r="M52" s="171">
        <v>35.983699999999999</v>
      </c>
      <c r="N52" s="171">
        <v>39.378300000000003</v>
      </c>
      <c r="O52" s="171">
        <v>40.968000000000004</v>
      </c>
      <c r="P52" s="171">
        <v>5571.44</v>
      </c>
      <c r="Q52" s="171">
        <v>16.452999999999999</v>
      </c>
      <c r="R52" s="27">
        <f t="shared" si="1"/>
        <v>1.547622222222222</v>
      </c>
      <c r="S52" s="20"/>
      <c r="T52" s="108"/>
      <c r="U52" s="109"/>
      <c r="V52" s="109"/>
      <c r="W52" s="108"/>
      <c r="X52" s="109"/>
      <c r="Y52" s="110"/>
    </row>
    <row r="53" spans="1:25">
      <c r="A53" s="24"/>
      <c r="B53" s="24"/>
      <c r="C53" s="24">
        <v>32</v>
      </c>
      <c r="D53" s="151">
        <v>961.30079999999998</v>
      </c>
      <c r="E53" s="152">
        <v>33.102499999999999</v>
      </c>
      <c r="F53" s="152">
        <v>37.518099999999997</v>
      </c>
      <c r="G53" s="152">
        <v>39.226399999999998</v>
      </c>
      <c r="H53" s="152">
        <v>4901.1899999999996</v>
      </c>
      <c r="I53" s="164">
        <v>11.999000000000001</v>
      </c>
      <c r="J53" s="27">
        <f t="shared" si="0"/>
        <v>1.3614416666666667</v>
      </c>
      <c r="L53" s="170">
        <v>961.9624</v>
      </c>
      <c r="M53" s="171">
        <v>33.102499999999999</v>
      </c>
      <c r="N53" s="171">
        <v>37.518099999999997</v>
      </c>
      <c r="O53" s="171">
        <v>39.226399999999998</v>
      </c>
      <c r="P53" s="171">
        <v>4891.0200000000004</v>
      </c>
      <c r="Q53" s="171">
        <v>13.795999999999999</v>
      </c>
      <c r="R53" s="27">
        <f t="shared" si="1"/>
        <v>1.3586166666666668</v>
      </c>
      <c r="S53" s="20"/>
      <c r="T53" s="108"/>
      <c r="U53" s="109"/>
      <c r="V53" s="109"/>
      <c r="W53" s="108"/>
      <c r="X53" s="109"/>
      <c r="Y53" s="110"/>
    </row>
    <row r="54" spans="1:25" ht="12.75" thickBot="1">
      <c r="A54" s="34"/>
      <c r="B54" s="34"/>
      <c r="C54" s="34">
        <v>37</v>
      </c>
      <c r="D54" s="155">
        <v>469.1336</v>
      </c>
      <c r="E54" s="156">
        <v>30.438199999999998</v>
      </c>
      <c r="F54" s="156">
        <v>36.196800000000003</v>
      </c>
      <c r="G54" s="156">
        <v>37.930199999999999</v>
      </c>
      <c r="H54" s="156">
        <v>4414.9799999999996</v>
      </c>
      <c r="I54" s="165">
        <v>10.468</v>
      </c>
      <c r="J54" s="37">
        <f t="shared" si="0"/>
        <v>1.2263833333333332</v>
      </c>
      <c r="L54" s="174">
        <v>469.79520000000002</v>
      </c>
      <c r="M54" s="175">
        <v>30.438199999999998</v>
      </c>
      <c r="N54" s="175">
        <v>36.196800000000003</v>
      </c>
      <c r="O54" s="175">
        <v>37.930199999999999</v>
      </c>
      <c r="P54" s="175">
        <v>4401.5200000000004</v>
      </c>
      <c r="Q54" s="175">
        <v>11.609</v>
      </c>
      <c r="R54" s="37">
        <f t="shared" si="1"/>
        <v>1.2226444444444446</v>
      </c>
      <c r="S54" s="20"/>
      <c r="T54" s="111"/>
      <c r="U54" s="112"/>
      <c r="V54" s="112"/>
      <c r="W54" s="111"/>
      <c r="X54" s="112"/>
      <c r="Y54" s="113"/>
    </row>
    <row r="55" spans="1:25">
      <c r="A55" s="13" t="s">
        <v>20</v>
      </c>
      <c r="B55" s="13" t="s">
        <v>21</v>
      </c>
      <c r="C55" s="13">
        <v>22</v>
      </c>
      <c r="D55" s="147">
        <v>1521.8240000000001</v>
      </c>
      <c r="E55" s="148">
        <v>40.913499999999999</v>
      </c>
      <c r="F55" s="148">
        <v>44.317999999999998</v>
      </c>
      <c r="G55" s="148">
        <v>43.444099999999999</v>
      </c>
      <c r="H55" s="148">
        <v>2256.42</v>
      </c>
      <c r="I55" s="163">
        <v>6.9530000000000003</v>
      </c>
      <c r="J55" s="16">
        <f t="shared" si="0"/>
        <v>0.62678333333333336</v>
      </c>
      <c r="L55" s="166">
        <v>1522.8440000000001</v>
      </c>
      <c r="M55" s="167">
        <v>40.913499999999999</v>
      </c>
      <c r="N55" s="167">
        <v>44.317999999999998</v>
      </c>
      <c r="O55" s="167">
        <v>43.444099999999999</v>
      </c>
      <c r="P55" s="167">
        <v>2255.9699999999998</v>
      </c>
      <c r="Q55" s="167">
        <v>5.2960000000000003</v>
      </c>
      <c r="R55" s="16">
        <f t="shared" si="1"/>
        <v>0.62665833333333332</v>
      </c>
      <c r="S55" s="20"/>
      <c r="T55" s="21">
        <f>bdrate($D55:$D58,E55:E58,$L55:$L58,M55:M58)</f>
        <v>2.2411000846047635E-3</v>
      </c>
      <c r="U55" s="22">
        <f>bdrate($D55:$D58,F55:F58,$L55:$L58,N55:N58)</f>
        <v>2.0537721391886699E-3</v>
      </c>
      <c r="V55" s="22">
        <f>bdrate($D55:$D58,G55:G58,$L55:$L58,O55:O58)</f>
        <v>2.0490583490435643E-3</v>
      </c>
      <c r="W55" s="44">
        <f>bdrateOld($D55:$D58,E55:E58,$L55:$L58,M55:M58)</f>
        <v>2.2492592141489798E-3</v>
      </c>
      <c r="X55" s="45">
        <f>bdrateOld($D55:$D58,F55:F58,$L55:$L58,N55:N58)</f>
        <v>2.0900346660754909E-3</v>
      </c>
      <c r="Y55" s="46">
        <f>bdrateOld($D55:$D58,G55:G58,$L55:$L58,O55:O58)</f>
        <v>2.0862023611125657E-3</v>
      </c>
    </row>
    <row r="56" spans="1:25">
      <c r="A56" s="24" t="s">
        <v>22</v>
      </c>
      <c r="B56" s="24"/>
      <c r="C56" s="24">
        <v>27</v>
      </c>
      <c r="D56" s="151">
        <v>762.11040000000003</v>
      </c>
      <c r="E56" s="152">
        <v>37.079000000000001</v>
      </c>
      <c r="F56" s="152">
        <v>41.616700000000002</v>
      </c>
      <c r="G56" s="152">
        <v>40.389200000000002</v>
      </c>
      <c r="H56" s="152">
        <v>2008.35</v>
      </c>
      <c r="I56" s="164">
        <v>5.1710000000000003</v>
      </c>
      <c r="J56" s="27">
        <f t="shared" si="0"/>
        <v>0.55787500000000001</v>
      </c>
      <c r="L56" s="170">
        <v>763.13040000000001</v>
      </c>
      <c r="M56" s="171">
        <v>37.079000000000001</v>
      </c>
      <c r="N56" s="171">
        <v>41.616700000000002</v>
      </c>
      <c r="O56" s="171">
        <v>40.389200000000002</v>
      </c>
      <c r="P56" s="171">
        <v>2008.12</v>
      </c>
      <c r="Q56" s="171">
        <v>3.984</v>
      </c>
      <c r="R56" s="27">
        <f t="shared" si="1"/>
        <v>0.55781111111111104</v>
      </c>
      <c r="S56" s="20"/>
      <c r="T56" s="108"/>
      <c r="U56" s="109"/>
      <c r="V56" s="109"/>
      <c r="W56" s="108"/>
      <c r="X56" s="109"/>
      <c r="Y56" s="110"/>
    </row>
    <row r="57" spans="1:25">
      <c r="A57" s="24"/>
      <c r="B57" s="24"/>
      <c r="C57" s="24">
        <v>32</v>
      </c>
      <c r="D57" s="151">
        <v>377.89839999999998</v>
      </c>
      <c r="E57" s="152">
        <v>33.674799999999998</v>
      </c>
      <c r="F57" s="152">
        <v>39.517200000000003</v>
      </c>
      <c r="G57" s="152">
        <v>38.040199999999999</v>
      </c>
      <c r="H57" s="152">
        <v>1803.93</v>
      </c>
      <c r="I57" s="164">
        <v>3.734</v>
      </c>
      <c r="J57" s="27">
        <f t="shared" si="0"/>
        <v>0.50109166666666671</v>
      </c>
      <c r="L57" s="170">
        <v>379.03519999999997</v>
      </c>
      <c r="M57" s="171">
        <v>33.674799999999998</v>
      </c>
      <c r="N57" s="171">
        <v>39.517200000000003</v>
      </c>
      <c r="O57" s="171">
        <v>38.040199999999999</v>
      </c>
      <c r="P57" s="171">
        <v>1799.98</v>
      </c>
      <c r="Q57" s="171">
        <v>3.234</v>
      </c>
      <c r="R57" s="27">
        <f t="shared" si="1"/>
        <v>0.49999444444444446</v>
      </c>
      <c r="S57" s="20"/>
      <c r="T57" s="108"/>
      <c r="U57" s="109"/>
      <c r="V57" s="109"/>
      <c r="W57" s="108"/>
      <c r="X57" s="109"/>
      <c r="Y57" s="110"/>
    </row>
    <row r="58" spans="1:25" ht="12.75" thickBot="1">
      <c r="A58" s="24"/>
      <c r="B58" s="34"/>
      <c r="C58" s="34">
        <v>37</v>
      </c>
      <c r="D58" s="155">
        <v>196.45760000000001</v>
      </c>
      <c r="E58" s="156">
        <v>30.856300000000001</v>
      </c>
      <c r="F58" s="156">
        <v>38.067900000000002</v>
      </c>
      <c r="G58" s="156">
        <v>36.413800000000002</v>
      </c>
      <c r="H58" s="156">
        <v>1649.31</v>
      </c>
      <c r="I58" s="165">
        <v>4.8120000000000003</v>
      </c>
      <c r="J58" s="37">
        <f t="shared" si="0"/>
        <v>0.45814166666666667</v>
      </c>
      <c r="L58" s="174">
        <v>197.59440000000001</v>
      </c>
      <c r="M58" s="175">
        <v>30.856300000000001</v>
      </c>
      <c r="N58" s="175">
        <v>38.067900000000002</v>
      </c>
      <c r="O58" s="175">
        <v>36.413800000000002</v>
      </c>
      <c r="P58" s="175">
        <v>1649.69</v>
      </c>
      <c r="Q58" s="175">
        <v>2.859</v>
      </c>
      <c r="R58" s="37">
        <f t="shared" si="1"/>
        <v>0.45824722222222225</v>
      </c>
      <c r="S58" s="20"/>
      <c r="T58" s="111"/>
      <c r="U58" s="112"/>
      <c r="V58" s="112"/>
      <c r="W58" s="111"/>
      <c r="X58" s="112"/>
      <c r="Y58" s="113"/>
    </row>
    <row r="59" spans="1:25">
      <c r="A59" s="24"/>
      <c r="B59" s="13" t="s">
        <v>23</v>
      </c>
      <c r="C59" s="13">
        <v>22</v>
      </c>
      <c r="D59" s="147">
        <v>1616.4392</v>
      </c>
      <c r="E59" s="148">
        <v>38.309600000000003</v>
      </c>
      <c r="F59" s="148">
        <v>43.389699999999998</v>
      </c>
      <c r="G59" s="148">
        <v>44.530999999999999</v>
      </c>
      <c r="H59" s="148">
        <v>2505.4899999999998</v>
      </c>
      <c r="I59" s="163">
        <v>7.6239999999999997</v>
      </c>
      <c r="J59" s="16">
        <f t="shared" si="0"/>
        <v>0.69596944444444442</v>
      </c>
      <c r="L59" s="166">
        <v>1617.6848</v>
      </c>
      <c r="M59" s="167">
        <v>38.309600000000003</v>
      </c>
      <c r="N59" s="167">
        <v>43.389699999999998</v>
      </c>
      <c r="O59" s="167">
        <v>44.530999999999999</v>
      </c>
      <c r="P59" s="167">
        <v>2501.33</v>
      </c>
      <c r="Q59" s="167">
        <v>7.843</v>
      </c>
      <c r="R59" s="16">
        <f t="shared" si="1"/>
        <v>0.69481388888888884</v>
      </c>
      <c r="S59" s="20"/>
      <c r="T59" s="21">
        <f>bdrate($D59:$D62,E59:E62,$L59:$L62,M59:M62)</f>
        <v>3.6673886951821277E-3</v>
      </c>
      <c r="U59" s="22">
        <f>bdrate($D59:$D62,F59:F62,$L59:$L62,N59:N62)</f>
        <v>3.0583910001860115E-3</v>
      </c>
      <c r="V59" s="22">
        <f>bdrate($D59:$D62,G59:G62,$L59:$L62,O59:O62)</f>
        <v>3.1006381354887758E-3</v>
      </c>
      <c r="W59" s="44">
        <f>bdrateOld($D59:$D62,E59:E62,$L59:$L62,M59:M62)</f>
        <v>3.672245667763141E-3</v>
      </c>
      <c r="X59" s="45">
        <f>bdrateOld($D59:$D62,F59:F62,$L59:$L62,N59:N62)</f>
        <v>3.165024954025375E-3</v>
      </c>
      <c r="Y59" s="46">
        <f>bdrateOld($D59:$D62,G59:G62,$L59:$L62,O59:O62)</f>
        <v>3.1914706041813456E-3</v>
      </c>
    </row>
    <row r="60" spans="1:25">
      <c r="A60" s="24"/>
      <c r="B60" s="24"/>
      <c r="C60" s="24">
        <v>27</v>
      </c>
      <c r="D60" s="151">
        <v>633.16319999999996</v>
      </c>
      <c r="E60" s="152">
        <v>35.0182</v>
      </c>
      <c r="F60" s="152">
        <v>41.114600000000003</v>
      </c>
      <c r="G60" s="152">
        <v>42.148499999999999</v>
      </c>
      <c r="H60" s="152">
        <v>2094.9699999999998</v>
      </c>
      <c r="I60" s="164">
        <v>6.218</v>
      </c>
      <c r="J60" s="27">
        <f t="shared" si="0"/>
        <v>0.5819361111111111</v>
      </c>
      <c r="L60" s="170">
        <v>634.40880000000004</v>
      </c>
      <c r="M60" s="171">
        <v>35.0182</v>
      </c>
      <c r="N60" s="171">
        <v>41.114600000000003</v>
      </c>
      <c r="O60" s="171">
        <v>42.148499999999999</v>
      </c>
      <c r="P60" s="171">
        <v>2090.96</v>
      </c>
      <c r="Q60" s="171">
        <v>6.343</v>
      </c>
      <c r="R60" s="27">
        <f t="shared" si="1"/>
        <v>0.58082222222222224</v>
      </c>
      <c r="S60" s="20"/>
      <c r="T60" s="108"/>
      <c r="U60" s="109"/>
      <c r="V60" s="109"/>
      <c r="W60" s="108"/>
      <c r="X60" s="109"/>
      <c r="Y60" s="110"/>
    </row>
    <row r="61" spans="1:25">
      <c r="A61" s="24"/>
      <c r="B61" s="24"/>
      <c r="C61" s="24">
        <v>32</v>
      </c>
      <c r="D61" s="151">
        <v>285.8424</v>
      </c>
      <c r="E61" s="152">
        <v>32.1434</v>
      </c>
      <c r="F61" s="152">
        <v>39.546100000000003</v>
      </c>
      <c r="G61" s="152">
        <v>40.490900000000003</v>
      </c>
      <c r="H61" s="152">
        <v>1869.97</v>
      </c>
      <c r="I61" s="164">
        <v>5.5780000000000003</v>
      </c>
      <c r="J61" s="27">
        <f t="shared" si="0"/>
        <v>0.5194361111111111</v>
      </c>
      <c r="L61" s="170">
        <v>287.22399999999999</v>
      </c>
      <c r="M61" s="171">
        <v>32.1434</v>
      </c>
      <c r="N61" s="171">
        <v>39.546100000000003</v>
      </c>
      <c r="O61" s="171">
        <v>40.490900000000003</v>
      </c>
      <c r="P61" s="171">
        <v>1873.26</v>
      </c>
      <c r="Q61" s="171">
        <v>6.9059999999999997</v>
      </c>
      <c r="R61" s="27">
        <f t="shared" si="1"/>
        <v>0.52034999999999998</v>
      </c>
      <c r="S61" s="20"/>
      <c r="T61" s="108"/>
      <c r="U61" s="109"/>
      <c r="V61" s="109"/>
      <c r="W61" s="108"/>
      <c r="X61" s="109"/>
      <c r="Y61" s="110"/>
    </row>
    <row r="62" spans="1:25" ht="12.75" thickBot="1">
      <c r="A62" s="24"/>
      <c r="B62" s="34"/>
      <c r="C62" s="34">
        <v>37</v>
      </c>
      <c r="D62" s="155">
        <v>142.16159999999999</v>
      </c>
      <c r="E62" s="156">
        <v>29.390899999999998</v>
      </c>
      <c r="F62" s="156">
        <v>38.469099999999997</v>
      </c>
      <c r="G62" s="156">
        <v>39.313899999999997</v>
      </c>
      <c r="H62" s="156">
        <v>1741.21</v>
      </c>
      <c r="I62" s="165">
        <v>4.984</v>
      </c>
      <c r="J62" s="37">
        <f t="shared" si="0"/>
        <v>0.48366944444444443</v>
      </c>
      <c r="L62" s="174">
        <v>143.54320000000001</v>
      </c>
      <c r="M62" s="175">
        <v>29.390899999999998</v>
      </c>
      <c r="N62" s="175">
        <v>38.469099999999997</v>
      </c>
      <c r="O62" s="175">
        <v>39.313899999999997</v>
      </c>
      <c r="P62" s="175">
        <v>1742.26</v>
      </c>
      <c r="Q62" s="175">
        <v>5.4989999999999997</v>
      </c>
      <c r="R62" s="37">
        <f t="shared" si="1"/>
        <v>0.48396111111111112</v>
      </c>
      <c r="S62" s="20"/>
      <c r="T62" s="111"/>
      <c r="U62" s="112"/>
      <c r="V62" s="112"/>
      <c r="W62" s="111"/>
      <c r="X62" s="112"/>
      <c r="Y62" s="113"/>
    </row>
    <row r="63" spans="1:25">
      <c r="A63" s="24"/>
      <c r="B63" s="13" t="s">
        <v>24</v>
      </c>
      <c r="C63" s="13">
        <v>22</v>
      </c>
      <c r="D63" s="147">
        <v>1657.4775999999999</v>
      </c>
      <c r="E63" s="148">
        <v>38.439100000000003</v>
      </c>
      <c r="F63" s="148">
        <v>41.517200000000003</v>
      </c>
      <c r="G63" s="148">
        <v>42.485500000000002</v>
      </c>
      <c r="H63" s="148">
        <v>2077.09</v>
      </c>
      <c r="I63" s="163">
        <v>6.4059999999999997</v>
      </c>
      <c r="J63" s="16">
        <f t="shared" si="0"/>
        <v>0.57696944444444453</v>
      </c>
      <c r="L63" s="166">
        <v>1658.4975999999999</v>
      </c>
      <c r="M63" s="167">
        <v>38.439100000000003</v>
      </c>
      <c r="N63" s="167">
        <v>41.517200000000003</v>
      </c>
      <c r="O63" s="167">
        <v>42.485500000000002</v>
      </c>
      <c r="P63" s="167">
        <v>2072.9699999999998</v>
      </c>
      <c r="Q63" s="167">
        <v>4.843</v>
      </c>
      <c r="R63" s="16">
        <f t="shared" si="1"/>
        <v>0.57582499999999992</v>
      </c>
      <c r="S63" s="20"/>
      <c r="T63" s="21">
        <f>bdrate($D63:$D66,E63:E66,$L63:$L66,M63:M66)</f>
        <v>2.5214113005382899E-3</v>
      </c>
      <c r="U63" s="22">
        <f>bdrate($D63:$D66,F63:F66,$L63:$L66,N63:N66)</f>
        <v>2.1734060970857172E-3</v>
      </c>
      <c r="V63" s="22">
        <f>bdrate($D63:$D66,G63:G66,$L63:$L66,O63:O66)</f>
        <v>2.1461113315208724E-3</v>
      </c>
      <c r="W63" s="44">
        <f>bdrateOld($D63:$D66,E63:E66,$L63:$L66,M63:M66)</f>
        <v>2.5269451077198912E-3</v>
      </c>
      <c r="X63" s="45">
        <f>bdrateOld($D63:$D66,F63:F66,$L63:$L66,N63:N66)</f>
        <v>2.2377458725146848E-3</v>
      </c>
      <c r="Y63" s="46">
        <f>bdrateOld($D63:$D66,G63:G66,$L63:$L66,O63:O66)</f>
        <v>2.2194972564828497E-3</v>
      </c>
    </row>
    <row r="64" spans="1:25">
      <c r="A64" s="24"/>
      <c r="B64" s="24"/>
      <c r="C64" s="24">
        <v>27</v>
      </c>
      <c r="D64" s="151">
        <v>761.76480000000004</v>
      </c>
      <c r="E64" s="152">
        <v>35.029299999999999</v>
      </c>
      <c r="F64" s="152">
        <v>38.875</v>
      </c>
      <c r="G64" s="152">
        <v>39.604599999999998</v>
      </c>
      <c r="H64" s="152">
        <v>1781.43</v>
      </c>
      <c r="I64" s="164">
        <v>4.6870000000000003</v>
      </c>
      <c r="J64" s="27">
        <f t="shared" si="0"/>
        <v>0.49484166666666668</v>
      </c>
      <c r="L64" s="170">
        <v>762.78480000000002</v>
      </c>
      <c r="M64" s="171">
        <v>35.029299999999999</v>
      </c>
      <c r="N64" s="171">
        <v>38.875</v>
      </c>
      <c r="O64" s="171">
        <v>39.604599999999998</v>
      </c>
      <c r="P64" s="171">
        <v>1779.36</v>
      </c>
      <c r="Q64" s="171">
        <v>3.9529999999999998</v>
      </c>
      <c r="R64" s="27">
        <f t="shared" si="1"/>
        <v>0.49426666666666663</v>
      </c>
      <c r="S64" s="20"/>
      <c r="T64" s="108"/>
      <c r="U64" s="109"/>
      <c r="V64" s="109"/>
      <c r="W64" s="108"/>
      <c r="X64" s="109"/>
      <c r="Y64" s="110"/>
    </row>
    <row r="65" spans="1:25">
      <c r="A65" s="24"/>
      <c r="B65" s="24"/>
      <c r="C65" s="24">
        <v>32</v>
      </c>
      <c r="D65" s="151">
        <v>356.09359999999998</v>
      </c>
      <c r="E65" s="152">
        <v>31.7606</v>
      </c>
      <c r="F65" s="152">
        <v>36.866100000000003</v>
      </c>
      <c r="G65" s="152">
        <v>37.513300000000001</v>
      </c>
      <c r="H65" s="152">
        <v>1577.33</v>
      </c>
      <c r="I65" s="164">
        <v>4.3120000000000003</v>
      </c>
      <c r="J65" s="27">
        <f t="shared" si="0"/>
        <v>0.43814722222222219</v>
      </c>
      <c r="L65" s="170">
        <v>357.23039999999997</v>
      </c>
      <c r="M65" s="171">
        <v>31.7606</v>
      </c>
      <c r="N65" s="171">
        <v>36.866100000000003</v>
      </c>
      <c r="O65" s="171">
        <v>37.513300000000001</v>
      </c>
      <c r="P65" s="171">
        <v>1574.55</v>
      </c>
      <c r="Q65" s="171">
        <v>3.1709999999999998</v>
      </c>
      <c r="R65" s="27">
        <f t="shared" si="1"/>
        <v>0.43737500000000001</v>
      </c>
      <c r="S65" s="20"/>
      <c r="T65" s="108"/>
      <c r="U65" s="109"/>
      <c r="V65" s="109"/>
      <c r="W65" s="108"/>
      <c r="X65" s="109"/>
      <c r="Y65" s="110"/>
    </row>
    <row r="66" spans="1:25" ht="12.75" thickBot="1">
      <c r="A66" s="24"/>
      <c r="B66" s="34"/>
      <c r="C66" s="34">
        <v>37</v>
      </c>
      <c r="D66" s="155">
        <v>166.22319999999999</v>
      </c>
      <c r="E66" s="156">
        <v>28.7988</v>
      </c>
      <c r="F66" s="156">
        <v>35.465600000000002</v>
      </c>
      <c r="G66" s="156">
        <v>36.044899999999998</v>
      </c>
      <c r="H66" s="156">
        <v>1452.92</v>
      </c>
      <c r="I66" s="165">
        <v>4.6399999999999997</v>
      </c>
      <c r="J66" s="37">
        <f t="shared" si="0"/>
        <v>0.40358888888888889</v>
      </c>
      <c r="L66" s="174">
        <v>167.36</v>
      </c>
      <c r="M66" s="175">
        <v>28.7988</v>
      </c>
      <c r="N66" s="175">
        <v>35.465600000000002</v>
      </c>
      <c r="O66" s="175">
        <v>36.044899999999998</v>
      </c>
      <c r="P66" s="175">
        <v>1450.78</v>
      </c>
      <c r="Q66" s="175">
        <v>2.5619999999999998</v>
      </c>
      <c r="R66" s="37">
        <f t="shared" si="1"/>
        <v>0.40299444444444443</v>
      </c>
      <c r="S66" s="20"/>
      <c r="T66" s="111"/>
      <c r="U66" s="112"/>
      <c r="V66" s="112"/>
      <c r="W66" s="111"/>
      <c r="X66" s="112"/>
      <c r="Y66" s="113"/>
    </row>
    <row r="67" spans="1:25">
      <c r="A67" s="24"/>
      <c r="B67" s="13" t="s">
        <v>19</v>
      </c>
      <c r="C67" s="13">
        <v>22</v>
      </c>
      <c r="D67" s="147">
        <v>1215.152</v>
      </c>
      <c r="E67" s="148">
        <v>39.681899999999999</v>
      </c>
      <c r="F67" s="148">
        <v>41.799799999999998</v>
      </c>
      <c r="G67" s="148">
        <v>42.8705</v>
      </c>
      <c r="H67" s="148">
        <v>1537.88</v>
      </c>
      <c r="I67" s="163">
        <v>4.4370000000000003</v>
      </c>
      <c r="J67" s="16">
        <f t="shared" si="0"/>
        <v>0.4271888888888889</v>
      </c>
      <c r="L67" s="166">
        <v>1215.7384</v>
      </c>
      <c r="M67" s="167">
        <v>39.681899999999999</v>
      </c>
      <c r="N67" s="167">
        <v>41.799799999999998</v>
      </c>
      <c r="O67" s="167">
        <v>42.8705</v>
      </c>
      <c r="P67" s="167">
        <v>1532.93</v>
      </c>
      <c r="Q67" s="167">
        <v>4.484</v>
      </c>
      <c r="R67" s="16">
        <f t="shared" si="1"/>
        <v>0.42581388888888888</v>
      </c>
      <c r="S67" s="20"/>
      <c r="T67" s="21">
        <f>bdrate($D67:$D70,E67:E70,$L67:$L70,M67:M70)</f>
        <v>1.7078305743496447E-3</v>
      </c>
      <c r="U67" s="22">
        <f>bdrate($D67:$D70,F67:F70,$L67:$L70,N67:N70)</f>
        <v>1.5558724706243865E-3</v>
      </c>
      <c r="V67" s="22">
        <f>bdrate($D67:$D70,G67:G70,$L67:$L70,O67:O70)</f>
        <v>1.600737432599697E-3</v>
      </c>
      <c r="W67" s="44">
        <f>bdrateOld($D67:$D70,E67:E70,$L67:$L70,M67:M70)</f>
        <v>1.7163508203379418E-3</v>
      </c>
      <c r="X67" s="45">
        <f>bdrateOld($D67:$D70,F67:F70,$L67:$L70,N67:N70)</f>
        <v>1.5893320283391077E-3</v>
      </c>
      <c r="Y67" s="46">
        <f>bdrateOld($D67:$D70,G67:G70,$L67:$L70,O67:O70)</f>
        <v>1.623786046330622E-3</v>
      </c>
    </row>
    <row r="68" spans="1:25">
      <c r="A68" s="24"/>
      <c r="B68" s="24"/>
      <c r="C68" s="24">
        <v>27</v>
      </c>
      <c r="D68" s="151">
        <v>597.03599999999994</v>
      </c>
      <c r="E68" s="152">
        <v>35.881100000000004</v>
      </c>
      <c r="F68" s="152">
        <v>39.0989</v>
      </c>
      <c r="G68" s="152">
        <v>40.289000000000001</v>
      </c>
      <c r="H68" s="152">
        <v>1329.72</v>
      </c>
      <c r="I68" s="164">
        <v>3.343</v>
      </c>
      <c r="J68" s="27">
        <f t="shared" si="0"/>
        <v>0.36936666666666668</v>
      </c>
      <c r="L68" s="170">
        <v>597.62239999999997</v>
      </c>
      <c r="M68" s="171">
        <v>35.881100000000004</v>
      </c>
      <c r="N68" s="171">
        <v>39.0989</v>
      </c>
      <c r="O68" s="171">
        <v>40.289000000000001</v>
      </c>
      <c r="P68" s="171">
        <v>1330.95</v>
      </c>
      <c r="Q68" s="171">
        <v>3.8119999999999998</v>
      </c>
      <c r="R68" s="27">
        <f t="shared" si="1"/>
        <v>0.36970833333333336</v>
      </c>
      <c r="S68" s="20"/>
      <c r="T68" s="31"/>
      <c r="U68" s="32"/>
      <c r="V68" s="32"/>
      <c r="W68" s="31"/>
      <c r="X68" s="32"/>
      <c r="Y68" s="33"/>
    </row>
    <row r="69" spans="1:25">
      <c r="A69" s="24"/>
      <c r="B69" s="24"/>
      <c r="C69" s="24">
        <v>32</v>
      </c>
      <c r="D69" s="151">
        <v>290.12479999999999</v>
      </c>
      <c r="E69" s="152">
        <v>32.421700000000001</v>
      </c>
      <c r="F69" s="152">
        <v>37.114699999999999</v>
      </c>
      <c r="G69" s="152">
        <v>38.301200000000001</v>
      </c>
      <c r="H69" s="152">
        <v>1166.74</v>
      </c>
      <c r="I69" s="164">
        <v>3.468</v>
      </c>
      <c r="J69" s="27">
        <f t="shared" si="0"/>
        <v>0.32409444444444446</v>
      </c>
      <c r="L69" s="170">
        <v>290.78640000000001</v>
      </c>
      <c r="M69" s="171">
        <v>32.421700000000001</v>
      </c>
      <c r="N69" s="171">
        <v>37.114699999999999</v>
      </c>
      <c r="O69" s="171">
        <v>38.301200000000001</v>
      </c>
      <c r="P69" s="171">
        <v>1165.83</v>
      </c>
      <c r="Q69" s="171">
        <v>2.9990000000000001</v>
      </c>
      <c r="R69" s="27">
        <f t="shared" si="1"/>
        <v>0.32384166666666664</v>
      </c>
      <c r="S69" s="20"/>
      <c r="T69" s="31"/>
      <c r="U69" s="32"/>
      <c r="V69" s="32"/>
      <c r="W69" s="31"/>
      <c r="X69" s="32"/>
      <c r="Y69" s="33"/>
    </row>
    <row r="70" spans="1:25" ht="12.75" thickBot="1">
      <c r="A70" s="34"/>
      <c r="B70" s="34"/>
      <c r="C70" s="34">
        <v>37</v>
      </c>
      <c r="D70" s="155">
        <v>143.16</v>
      </c>
      <c r="E70" s="156">
        <v>29.608899999999998</v>
      </c>
      <c r="F70" s="156">
        <v>35.665399999999998</v>
      </c>
      <c r="G70" s="156">
        <v>36.778399999999998</v>
      </c>
      <c r="H70" s="156">
        <v>1050.55</v>
      </c>
      <c r="I70" s="165">
        <v>3.14</v>
      </c>
      <c r="J70" s="37">
        <f t="shared" si="0"/>
        <v>0.29181944444444441</v>
      </c>
      <c r="L70" s="174">
        <v>143.82159999999999</v>
      </c>
      <c r="M70" s="175">
        <v>29.608899999999998</v>
      </c>
      <c r="N70" s="175">
        <v>35.665399999999998</v>
      </c>
      <c r="O70" s="175">
        <v>36.778399999999998</v>
      </c>
      <c r="P70" s="175">
        <v>1051.07</v>
      </c>
      <c r="Q70" s="175">
        <v>3.3119999999999998</v>
      </c>
      <c r="R70" s="37">
        <f t="shared" si="1"/>
        <v>0.29196388888888886</v>
      </c>
      <c r="S70" s="20"/>
      <c r="T70" s="41"/>
      <c r="U70" s="42"/>
      <c r="V70" s="42"/>
      <c r="W70" s="41"/>
      <c r="X70" s="42"/>
      <c r="Y70" s="43"/>
    </row>
    <row r="71" spans="1:25">
      <c r="A71" s="59" t="s">
        <v>25</v>
      </c>
      <c r="B71" s="59" t="s">
        <v>26</v>
      </c>
      <c r="C71" s="59">
        <v>22</v>
      </c>
      <c r="D71" s="60"/>
      <c r="E71" s="61"/>
      <c r="F71" s="61"/>
      <c r="G71" s="61"/>
      <c r="H71" s="61"/>
      <c r="I71" s="61"/>
      <c r="J71" s="62"/>
      <c r="K71" s="63"/>
      <c r="L71" s="60"/>
      <c r="M71" s="61"/>
      <c r="N71" s="61"/>
      <c r="O71" s="61"/>
      <c r="P71" s="61"/>
      <c r="Q71" s="61"/>
      <c r="R71" s="62"/>
      <c r="S71" s="64"/>
      <c r="T71" s="65"/>
      <c r="U71" s="66"/>
      <c r="V71" s="67"/>
      <c r="W71" s="65"/>
      <c r="X71" s="66"/>
      <c r="Y71" s="67"/>
    </row>
    <row r="72" spans="1:25">
      <c r="A72" s="68" t="s">
        <v>27</v>
      </c>
      <c r="B72" s="68"/>
      <c r="C72" s="68">
        <v>27</v>
      </c>
      <c r="D72" s="69"/>
      <c r="E72" s="70"/>
      <c r="F72" s="70"/>
      <c r="G72" s="70"/>
      <c r="H72" s="70"/>
      <c r="I72" s="70"/>
      <c r="J72" s="71"/>
      <c r="K72" s="63"/>
      <c r="L72" s="69"/>
      <c r="M72" s="70"/>
      <c r="N72" s="70"/>
      <c r="O72" s="70"/>
      <c r="P72" s="70"/>
      <c r="Q72" s="70"/>
      <c r="R72" s="71"/>
      <c r="S72" s="64"/>
      <c r="T72" s="72"/>
      <c r="U72" s="73"/>
      <c r="V72" s="74"/>
      <c r="W72" s="72"/>
      <c r="X72" s="73"/>
      <c r="Y72" s="74"/>
    </row>
    <row r="73" spans="1:25">
      <c r="A73" s="68"/>
      <c r="B73" s="68"/>
      <c r="C73" s="68">
        <v>32</v>
      </c>
      <c r="D73" s="69"/>
      <c r="E73" s="70"/>
      <c r="F73" s="70"/>
      <c r="G73" s="70"/>
      <c r="H73" s="70"/>
      <c r="I73" s="70"/>
      <c r="J73" s="71"/>
      <c r="K73" s="63"/>
      <c r="L73" s="69"/>
      <c r="M73" s="70"/>
      <c r="N73" s="70"/>
      <c r="O73" s="70"/>
      <c r="P73" s="70"/>
      <c r="Q73" s="70"/>
      <c r="R73" s="71"/>
      <c r="S73" s="64"/>
      <c r="T73" s="72"/>
      <c r="U73" s="73"/>
      <c r="V73" s="74"/>
      <c r="W73" s="72"/>
      <c r="X73" s="73"/>
      <c r="Y73" s="74"/>
    </row>
    <row r="74" spans="1:25" ht="12.75" thickBot="1">
      <c r="A74" s="68"/>
      <c r="B74" s="75"/>
      <c r="C74" s="75">
        <v>37</v>
      </c>
      <c r="D74" s="76"/>
      <c r="E74" s="77"/>
      <c r="F74" s="77"/>
      <c r="G74" s="77"/>
      <c r="H74" s="77"/>
      <c r="I74" s="77"/>
      <c r="J74" s="78"/>
      <c r="K74" s="63"/>
      <c r="L74" s="76"/>
      <c r="M74" s="77"/>
      <c r="N74" s="77"/>
      <c r="O74" s="77"/>
      <c r="P74" s="77"/>
      <c r="Q74" s="77"/>
      <c r="R74" s="78"/>
      <c r="S74" s="64"/>
      <c r="T74" s="79"/>
      <c r="U74" s="80"/>
      <c r="V74" s="81"/>
      <c r="W74" s="79"/>
      <c r="X74" s="80"/>
      <c r="Y74" s="81"/>
    </row>
    <row r="75" spans="1:25">
      <c r="A75" s="68"/>
      <c r="B75" s="59" t="s">
        <v>28</v>
      </c>
      <c r="C75" s="59">
        <v>22</v>
      </c>
      <c r="D75" s="60"/>
      <c r="E75" s="61"/>
      <c r="F75" s="61"/>
      <c r="G75" s="61"/>
      <c r="H75" s="61"/>
      <c r="I75" s="61"/>
      <c r="J75" s="62"/>
      <c r="K75" s="63"/>
      <c r="L75" s="60"/>
      <c r="M75" s="61"/>
      <c r="N75" s="61"/>
      <c r="O75" s="61"/>
      <c r="P75" s="61"/>
      <c r="Q75" s="61"/>
      <c r="R75" s="62"/>
      <c r="S75" s="64"/>
      <c r="T75" s="65"/>
      <c r="U75" s="66"/>
      <c r="V75" s="67"/>
      <c r="W75" s="65"/>
      <c r="X75" s="66"/>
      <c r="Y75" s="67"/>
    </row>
    <row r="76" spans="1:25">
      <c r="A76" s="68"/>
      <c r="B76" s="68"/>
      <c r="C76" s="68">
        <v>27</v>
      </c>
      <c r="D76" s="69"/>
      <c r="E76" s="70"/>
      <c r="F76" s="70"/>
      <c r="G76" s="70"/>
      <c r="H76" s="70"/>
      <c r="I76" s="70"/>
      <c r="J76" s="71"/>
      <c r="K76" s="63"/>
      <c r="L76" s="69"/>
      <c r="M76" s="70"/>
      <c r="N76" s="70"/>
      <c r="O76" s="70"/>
      <c r="P76" s="70"/>
      <c r="Q76" s="70"/>
      <c r="R76" s="71"/>
      <c r="S76" s="64"/>
      <c r="T76" s="72"/>
      <c r="U76" s="73"/>
      <c r="V76" s="74"/>
      <c r="W76" s="72"/>
      <c r="X76" s="73"/>
      <c r="Y76" s="74"/>
    </row>
    <row r="77" spans="1:25">
      <c r="A77" s="68"/>
      <c r="B77" s="68"/>
      <c r="C77" s="68">
        <v>32</v>
      </c>
      <c r="D77" s="69"/>
      <c r="E77" s="70"/>
      <c r="F77" s="70"/>
      <c r="G77" s="70"/>
      <c r="H77" s="70"/>
      <c r="I77" s="70"/>
      <c r="J77" s="71"/>
      <c r="K77" s="63"/>
      <c r="L77" s="69"/>
      <c r="M77" s="70"/>
      <c r="N77" s="70"/>
      <c r="O77" s="70"/>
      <c r="P77" s="70"/>
      <c r="Q77" s="70"/>
      <c r="R77" s="71"/>
      <c r="S77" s="64"/>
      <c r="T77" s="72"/>
      <c r="U77" s="73"/>
      <c r="V77" s="74"/>
      <c r="W77" s="72"/>
      <c r="X77" s="73"/>
      <c r="Y77" s="74"/>
    </row>
    <row r="78" spans="1:25" ht="12.75" thickBot="1">
      <c r="A78" s="68"/>
      <c r="B78" s="75"/>
      <c r="C78" s="75">
        <v>37</v>
      </c>
      <c r="D78" s="76"/>
      <c r="E78" s="77"/>
      <c r="F78" s="77"/>
      <c r="G78" s="77"/>
      <c r="H78" s="77"/>
      <c r="I78" s="77"/>
      <c r="J78" s="78"/>
      <c r="K78" s="63"/>
      <c r="L78" s="76"/>
      <c r="M78" s="77"/>
      <c r="N78" s="77"/>
      <c r="O78" s="77"/>
      <c r="P78" s="77"/>
      <c r="Q78" s="77"/>
      <c r="R78" s="78"/>
      <c r="S78" s="64"/>
      <c r="T78" s="79"/>
      <c r="U78" s="80"/>
      <c r="V78" s="81"/>
      <c r="W78" s="79"/>
      <c r="X78" s="80"/>
      <c r="Y78" s="81"/>
    </row>
    <row r="79" spans="1:25">
      <c r="A79" s="68"/>
      <c r="B79" s="59" t="s">
        <v>29</v>
      </c>
      <c r="C79" s="59">
        <v>22</v>
      </c>
      <c r="D79" s="60"/>
      <c r="E79" s="61"/>
      <c r="F79" s="61"/>
      <c r="G79" s="61"/>
      <c r="H79" s="61"/>
      <c r="I79" s="61"/>
      <c r="J79" s="62"/>
      <c r="K79" s="63"/>
      <c r="L79" s="60"/>
      <c r="M79" s="61"/>
      <c r="N79" s="61"/>
      <c r="O79" s="61"/>
      <c r="P79" s="61"/>
      <c r="Q79" s="61"/>
      <c r="R79" s="62"/>
      <c r="S79" s="64"/>
      <c r="T79" s="65"/>
      <c r="U79" s="66"/>
      <c r="V79" s="67"/>
      <c r="W79" s="65"/>
      <c r="X79" s="66"/>
      <c r="Y79" s="67"/>
    </row>
    <row r="80" spans="1:25">
      <c r="A80" s="68"/>
      <c r="B80" s="68"/>
      <c r="C80" s="68">
        <v>27</v>
      </c>
      <c r="D80" s="69"/>
      <c r="E80" s="70"/>
      <c r="F80" s="70"/>
      <c r="G80" s="70"/>
      <c r="H80" s="70"/>
      <c r="I80" s="70"/>
      <c r="J80" s="71"/>
      <c r="K80" s="63"/>
      <c r="L80" s="69"/>
      <c r="M80" s="70"/>
      <c r="N80" s="70"/>
      <c r="O80" s="70"/>
      <c r="P80" s="70"/>
      <c r="Q80" s="70"/>
      <c r="R80" s="71"/>
      <c r="S80" s="64"/>
      <c r="T80" s="72"/>
      <c r="U80" s="73"/>
      <c r="V80" s="74"/>
      <c r="W80" s="72"/>
      <c r="X80" s="73"/>
      <c r="Y80" s="74"/>
    </row>
    <row r="81" spans="1:25">
      <c r="A81" s="68"/>
      <c r="B81" s="68"/>
      <c r="C81" s="68">
        <v>32</v>
      </c>
      <c r="D81" s="69"/>
      <c r="E81" s="70"/>
      <c r="F81" s="70"/>
      <c r="G81" s="70"/>
      <c r="H81" s="70"/>
      <c r="I81" s="70"/>
      <c r="J81" s="71"/>
      <c r="K81" s="63"/>
      <c r="L81" s="69"/>
      <c r="M81" s="70"/>
      <c r="N81" s="70"/>
      <c r="O81" s="70"/>
      <c r="P81" s="70"/>
      <c r="Q81" s="70"/>
      <c r="R81" s="71"/>
      <c r="S81" s="64"/>
      <c r="T81" s="72"/>
      <c r="U81" s="73"/>
      <c r="V81" s="74"/>
      <c r="W81" s="72"/>
      <c r="X81" s="73"/>
      <c r="Y81" s="74"/>
    </row>
    <row r="82" spans="1:25" ht="12.75" thickBot="1">
      <c r="A82" s="75"/>
      <c r="B82" s="75"/>
      <c r="C82" s="75">
        <v>37</v>
      </c>
      <c r="D82" s="76"/>
      <c r="E82" s="77"/>
      <c r="F82" s="77"/>
      <c r="G82" s="77"/>
      <c r="H82" s="77"/>
      <c r="I82" s="77"/>
      <c r="J82" s="78"/>
      <c r="K82" s="63"/>
      <c r="L82" s="76"/>
      <c r="M82" s="77"/>
      <c r="N82" s="77"/>
      <c r="O82" s="77"/>
      <c r="P82" s="77"/>
      <c r="Q82" s="77"/>
      <c r="R82" s="78"/>
      <c r="S82" s="64"/>
      <c r="T82" s="79"/>
      <c r="U82" s="80"/>
      <c r="V82" s="81"/>
      <c r="W82" s="79"/>
      <c r="X82" s="80"/>
      <c r="Y82" s="81"/>
    </row>
    <row r="83" spans="1:25">
      <c r="B83" s="1" t="s">
        <v>2</v>
      </c>
      <c r="T83" s="21">
        <f t="shared" ref="T83:Y83" si="2">AVERAGE(T3,T7,T11,T15)</f>
        <v>1.9220407312176002E-4</v>
      </c>
      <c r="U83" s="22">
        <f t="shared" si="2"/>
        <v>1.5944738665957248E-4</v>
      </c>
      <c r="V83" s="22">
        <f t="shared" si="2"/>
        <v>1.5608448468462655E-4</v>
      </c>
      <c r="W83" s="21">
        <f t="shared" si="2"/>
        <v>1.9669558378238028E-4</v>
      </c>
      <c r="X83" s="22">
        <f t="shared" si="2"/>
        <v>1.6193456919333382E-4</v>
      </c>
      <c r="Y83" s="23">
        <f t="shared" si="2"/>
        <v>1.6049855167438176E-4</v>
      </c>
    </row>
    <row r="84" spans="1:25">
      <c r="B84" s="1" t="s">
        <v>7</v>
      </c>
      <c r="T84" s="44">
        <f t="shared" ref="T84:Y84" si="3">AVERAGE(T19,T23,T27,T31,T35)</f>
        <v>3.6363467764823911E-4</v>
      </c>
      <c r="U84" s="45">
        <f t="shared" si="3"/>
        <v>3.1956474751733134E-4</v>
      </c>
      <c r="V84" s="45">
        <f t="shared" si="3"/>
        <v>2.9899069407881564E-4</v>
      </c>
      <c r="W84" s="44">
        <f t="shared" si="3"/>
        <v>3.6265914091626605E-4</v>
      </c>
      <c r="X84" s="45">
        <f t="shared" si="3"/>
        <v>3.2211364170047218E-4</v>
      </c>
      <c r="Y84" s="46">
        <f t="shared" si="3"/>
        <v>3.072047103465536E-4</v>
      </c>
    </row>
    <row r="85" spans="1:25">
      <c r="B85" s="1" t="s">
        <v>14</v>
      </c>
      <c r="T85" s="44">
        <f t="shared" ref="T85:Y85" si="4">AVERAGE(T39,T43,T47,T51)</f>
        <v>8.711012649777472E-4</v>
      </c>
      <c r="U85" s="45">
        <f t="shared" si="4"/>
        <v>7.7838027341420313E-4</v>
      </c>
      <c r="V85" s="45">
        <f t="shared" si="4"/>
        <v>7.7092990817573259E-4</v>
      </c>
      <c r="W85" s="44">
        <f t="shared" si="4"/>
        <v>8.722152401415828E-4</v>
      </c>
      <c r="X85" s="45">
        <f t="shared" si="4"/>
        <v>7.8931189057351858E-4</v>
      </c>
      <c r="Y85" s="46">
        <f t="shared" si="4"/>
        <v>7.8251942316148737E-4</v>
      </c>
    </row>
    <row r="86" spans="1:25">
      <c r="B86" s="1" t="s">
        <v>20</v>
      </c>
      <c r="T86" s="44">
        <f t="shared" ref="T86:Y86" si="5">AVERAGE(T55,T59,T63,T67)</f>
        <v>2.5344326636687065E-3</v>
      </c>
      <c r="U86" s="45">
        <f t="shared" si="5"/>
        <v>2.2103604267711963E-3</v>
      </c>
      <c r="V86" s="45">
        <f t="shared" si="5"/>
        <v>2.2241363121632274E-3</v>
      </c>
      <c r="W86" s="44">
        <f t="shared" si="5"/>
        <v>2.5412002024924885E-3</v>
      </c>
      <c r="X86" s="45">
        <f t="shared" si="5"/>
        <v>2.2705343802386646E-3</v>
      </c>
      <c r="Y86" s="46">
        <f t="shared" si="5"/>
        <v>2.2802390670268458E-3</v>
      </c>
    </row>
    <row r="87" spans="1:25" ht="12.75" thickBot="1">
      <c r="B87" s="1" t="s">
        <v>30</v>
      </c>
      <c r="T87" s="44"/>
      <c r="U87" s="45"/>
      <c r="V87" s="45"/>
      <c r="W87" s="44"/>
      <c r="X87" s="45"/>
      <c r="Y87" s="46"/>
    </row>
    <row r="88" spans="1:25" ht="12.75" thickBot="1">
      <c r="A88" s="3"/>
      <c r="B88" s="4" t="s">
        <v>31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7">
        <f t="shared" ref="T88:Y88" si="6">AVERAGE(T3:T82)</f>
        <v>9.5347796443023825E-4</v>
      </c>
      <c r="U88" s="48">
        <f t="shared" si="6"/>
        <v>8.3473976970391435E-4</v>
      </c>
      <c r="V88" s="49">
        <f t="shared" si="6"/>
        <v>8.2938566414637784E-4</v>
      </c>
      <c r="W88" s="48">
        <f t="shared" si="6"/>
        <v>9.5610234177924327E-4</v>
      </c>
      <c r="X88" s="48">
        <f t="shared" si="6"/>
        <v>8.5280538638378997E-4</v>
      </c>
      <c r="Y88" s="49">
        <f t="shared" si="6"/>
        <v>8.4876774818727217E-4</v>
      </c>
    </row>
    <row r="89" spans="1:25">
      <c r="B89" s="1" t="s">
        <v>32</v>
      </c>
      <c r="I89" s="50">
        <f>GEOMEAN(I3:I82)</f>
        <v>30.093677519559364</v>
      </c>
      <c r="J89" s="50">
        <f>GEOMEAN(J3:J82)</f>
        <v>2.9724117311115408</v>
      </c>
      <c r="Q89" s="50">
        <f>GEOMEAN(Q3:Q82)</f>
        <v>27.905815973672308</v>
      </c>
      <c r="R89" s="50">
        <f>GEOMEAN(R3:R82)</f>
        <v>2.9706581611579086</v>
      </c>
    </row>
    <row r="90" spans="1:25">
      <c r="B90" s="1" t="s">
        <v>33</v>
      </c>
      <c r="Q90" s="51">
        <f>Q89/I89</f>
        <v>0.92729829897110261</v>
      </c>
      <c r="R90" s="51">
        <f>R89/J89</f>
        <v>0.99941005146249495</v>
      </c>
    </row>
    <row r="91" spans="1:25">
      <c r="B91" s="1" t="s">
        <v>34</v>
      </c>
      <c r="I91" s="50">
        <f>SUM(I3:I82)/3600</f>
        <v>1.0416730555555542</v>
      </c>
      <c r="J91" s="50">
        <f>SUM(J3:J82)</f>
        <v>366.72217500000011</v>
      </c>
      <c r="Q91" s="50">
        <f>SUM(Q3:Q82)/3600</f>
        <v>1.0051752777777767</v>
      </c>
      <c r="R91" s="50">
        <f>SUM(R3:R82)</f>
        <v>366.65793888888891</v>
      </c>
    </row>
  </sheetData>
  <mergeCells count="4">
    <mergeCell ref="D1:J1"/>
    <mergeCell ref="L1:R1"/>
    <mergeCell ref="T1:V1"/>
    <mergeCell ref="W1:Y1"/>
  </mergeCells>
  <phoneticPr fontId="1" type="noConversion"/>
  <conditionalFormatting sqref="T71:Y88 W66:X66 T4:V6 T8:V10 T12:V14 T16:V18 T20:V22 T24:V26 T28:V30 T32:V34 T36:V38 T40:V42 T44:V46 T7:Y7 T52:V54 T3:Y3 W70:X70 T60:V62 T63:Y63 W6:X6 W10:X10 W14:X14 W18:X18 W22:X22 W26:X26 W30:X30 W34:X34 W38:X38 W42:X42 W46:X46 W50:X50 W54:X54 W58:X58 W62:X62 T67:Y67 T59:Y59 T64:V66 T68:V70 T47:Y47 T43:Y43 T39:Y39 T35:Y35 T31:Y31 T27:Y27 T23:Y23 T19:Y19 T15:Y15 T11:Y11 T55:Y55 T56:V58 T48:V50 T51:Y51">
    <cfRule type="cellIs" dxfId="11" priority="189" stopIfTrue="1" operator="greaterThan">
      <formula>0.03</formula>
    </cfRule>
    <cfRule type="cellIs" dxfId="10" priority="190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Y91"/>
  <sheetViews>
    <sheetView topLeftCell="A34" workbookViewId="0">
      <selection activeCell="M10" sqref="M10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8.625" style="1" customWidth="1"/>
    <col min="5" max="7" width="5.125" style="1" customWidth="1"/>
    <col min="8" max="8" width="7.75" style="1" customWidth="1"/>
    <col min="9" max="10" width="8.875" style="1" customWidth="1"/>
    <col min="11" max="11" width="2.875" style="1" customWidth="1"/>
    <col min="12" max="12" width="8.625" style="1" customWidth="1"/>
    <col min="13" max="15" width="5.125" style="1" customWidth="1"/>
    <col min="16" max="16" width="7.75" style="1" customWidth="1"/>
    <col min="17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38" t="s">
        <v>35</v>
      </c>
      <c r="E1" s="139"/>
      <c r="F1" s="139"/>
      <c r="G1" s="139"/>
      <c r="H1" s="139"/>
      <c r="I1" s="139"/>
      <c r="J1" s="140"/>
      <c r="L1" s="141" t="s">
        <v>36</v>
      </c>
      <c r="M1" s="142"/>
      <c r="N1" s="142"/>
      <c r="O1" s="142"/>
      <c r="P1" s="142"/>
      <c r="Q1" s="142"/>
      <c r="R1" s="143"/>
      <c r="S1" s="2"/>
      <c r="T1" s="138" t="s">
        <v>58</v>
      </c>
      <c r="U1" s="139"/>
      <c r="V1" s="140"/>
      <c r="W1" s="138" t="s">
        <v>59</v>
      </c>
      <c r="X1" s="139"/>
      <c r="Y1" s="140"/>
    </row>
    <row r="2" spans="1:25" ht="12.75" thickBot="1">
      <c r="A2" s="3"/>
      <c r="B2" s="4"/>
      <c r="C2" s="5" t="s">
        <v>1</v>
      </c>
      <c r="D2" s="6" t="s">
        <v>37</v>
      </c>
      <c r="E2" s="7" t="s">
        <v>38</v>
      </c>
      <c r="F2" s="7" t="s">
        <v>39</v>
      </c>
      <c r="G2" s="7" t="s">
        <v>40</v>
      </c>
      <c r="H2" s="7" t="s">
        <v>41</v>
      </c>
      <c r="I2" s="7" t="s">
        <v>42</v>
      </c>
      <c r="J2" s="8" t="s">
        <v>43</v>
      </c>
      <c r="K2" s="2"/>
      <c r="L2" s="6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7" t="s">
        <v>42</v>
      </c>
      <c r="R2" s="8" t="s">
        <v>43</v>
      </c>
      <c r="S2" s="9"/>
      <c r="T2" s="6" t="s">
        <v>44</v>
      </c>
      <c r="U2" s="7" t="s">
        <v>45</v>
      </c>
      <c r="V2" s="8" t="s">
        <v>46</v>
      </c>
      <c r="W2" s="10" t="s">
        <v>44</v>
      </c>
      <c r="X2" s="11" t="s">
        <v>45</v>
      </c>
      <c r="Y2" s="12" t="s">
        <v>46</v>
      </c>
    </row>
    <row r="3" spans="1:25">
      <c r="A3" s="13" t="s">
        <v>2</v>
      </c>
      <c r="B3" s="13" t="s">
        <v>3</v>
      </c>
      <c r="C3" s="13">
        <v>22</v>
      </c>
      <c r="D3" s="182">
        <v>13688.620800000001</v>
      </c>
      <c r="E3" s="183">
        <v>41.6218</v>
      </c>
      <c r="F3" s="183">
        <v>41.593000000000004</v>
      </c>
      <c r="G3" s="183">
        <v>44.274099999999997</v>
      </c>
      <c r="H3" s="183">
        <v>18361.400000000001</v>
      </c>
      <c r="I3" s="183">
        <v>47.686999999999998</v>
      </c>
      <c r="J3" s="16">
        <f>H3/3600</f>
        <v>5.1003888888888893</v>
      </c>
      <c r="L3" s="192">
        <v>13689.2608</v>
      </c>
      <c r="M3" s="193">
        <v>41.6218</v>
      </c>
      <c r="N3" s="193">
        <v>41.593000000000004</v>
      </c>
      <c r="O3" s="193">
        <v>44.274099999999997</v>
      </c>
      <c r="P3" s="193">
        <v>18389</v>
      </c>
      <c r="Q3" s="193">
        <v>47.343000000000004</v>
      </c>
      <c r="R3" s="19">
        <f>P3/3600</f>
        <v>5.1080555555555556</v>
      </c>
      <c r="S3" s="20"/>
      <c r="T3" s="21">
        <f>bdrate($D3:$D6,E3:E6,$L3:$L6,M3:M6)</f>
        <v>1.9609678094067995E-4</v>
      </c>
      <c r="U3" s="22">
        <f>bdrate($D3:$D6,F3:F6,$L3:$L6,N3:N6)</f>
        <v>1.6545498941167303E-4</v>
      </c>
      <c r="V3" s="23">
        <f>bdrate($D3:$D6,G3:G6,$L3:$L6,O3:O6)</f>
        <v>1.644702014182986E-4</v>
      </c>
      <c r="W3" s="21">
        <f>bdrateOld($D3:$D6,E3:E6,$L3:$L6,M3:M6)</f>
        <v>1.959868142753507E-4</v>
      </c>
      <c r="X3" s="22">
        <f>bdrateOld($D3:$D6,F3:F6,$L3:$L6,N3:N6)</f>
        <v>1.6826263896785321E-4</v>
      </c>
      <c r="Y3" s="23">
        <f>bdrateOld($D3:$D6,G3:G6,$L3:$L6,O3:O6)</f>
        <v>1.6765002884699953E-4</v>
      </c>
    </row>
    <row r="4" spans="1:25">
      <c r="A4" s="24" t="s">
        <v>4</v>
      </c>
      <c r="B4" s="24"/>
      <c r="C4" s="24">
        <v>27</v>
      </c>
      <c r="D4" s="186">
        <v>5590.192</v>
      </c>
      <c r="E4" s="187">
        <v>39.150700000000001</v>
      </c>
      <c r="F4" s="187">
        <v>39.964500000000001</v>
      </c>
      <c r="G4" s="187">
        <v>42.4236</v>
      </c>
      <c r="H4" s="187">
        <v>16098.12</v>
      </c>
      <c r="I4" s="187">
        <v>37.936999999999998</v>
      </c>
      <c r="J4" s="27">
        <f>H4/3600</f>
        <v>4.4717000000000002</v>
      </c>
      <c r="L4" s="194">
        <v>5590.8303999999998</v>
      </c>
      <c r="M4" s="195">
        <v>39.150700000000001</v>
      </c>
      <c r="N4" s="195">
        <v>39.964500000000001</v>
      </c>
      <c r="O4" s="195">
        <v>42.4236</v>
      </c>
      <c r="P4" s="195">
        <v>16120.3</v>
      </c>
      <c r="Q4" s="195">
        <v>37.265000000000001</v>
      </c>
      <c r="R4" s="30">
        <f>P4/3600</f>
        <v>4.4778611111111113</v>
      </c>
      <c r="S4" s="20"/>
      <c r="T4" s="108"/>
      <c r="U4" s="109"/>
      <c r="V4" s="110"/>
      <c r="W4" s="108"/>
      <c r="X4" s="109"/>
      <c r="Y4" s="110"/>
    </row>
    <row r="5" spans="1:25">
      <c r="A5" s="24"/>
      <c r="B5" s="24"/>
      <c r="C5" s="24">
        <v>32</v>
      </c>
      <c r="D5" s="186">
        <v>2706.84</v>
      </c>
      <c r="E5" s="187">
        <v>36.61</v>
      </c>
      <c r="F5" s="187">
        <v>38.750500000000002</v>
      </c>
      <c r="G5" s="187">
        <v>41.004899999999999</v>
      </c>
      <c r="H5" s="187">
        <v>14824.54</v>
      </c>
      <c r="I5" s="187">
        <v>33.593000000000004</v>
      </c>
      <c r="J5" s="27">
        <f>H5/3600</f>
        <v>4.1179277777777781</v>
      </c>
      <c r="L5" s="194">
        <v>2707.4767999999999</v>
      </c>
      <c r="M5" s="195">
        <v>36.61</v>
      </c>
      <c r="N5" s="195">
        <v>38.750500000000002</v>
      </c>
      <c r="O5" s="195">
        <v>41.004899999999999</v>
      </c>
      <c r="P5" s="195">
        <v>14862.48</v>
      </c>
      <c r="Q5" s="195">
        <v>34.795999999999999</v>
      </c>
      <c r="R5" s="30">
        <f>P5/3600</f>
        <v>4.1284666666666663</v>
      </c>
      <c r="S5" s="20"/>
      <c r="T5" s="108"/>
      <c r="U5" s="109"/>
      <c r="V5" s="110"/>
      <c r="W5" s="108"/>
      <c r="X5" s="109"/>
      <c r="Y5" s="110"/>
    </row>
    <row r="6" spans="1:25" ht="12.75" thickBot="1">
      <c r="A6" s="24"/>
      <c r="B6" s="34"/>
      <c r="C6" s="34">
        <v>37</v>
      </c>
      <c r="D6" s="190">
        <v>1422.3407999999999</v>
      </c>
      <c r="E6" s="191">
        <v>33.949199999999998</v>
      </c>
      <c r="F6" s="191">
        <v>37.8307</v>
      </c>
      <c r="G6" s="191">
        <v>39.985199999999999</v>
      </c>
      <c r="H6" s="191">
        <v>14018.99</v>
      </c>
      <c r="I6" s="191">
        <v>31.045999999999999</v>
      </c>
      <c r="J6" s="37">
        <f>H6/3600</f>
        <v>3.894163888888889</v>
      </c>
      <c r="L6" s="196">
        <v>1422.9728</v>
      </c>
      <c r="M6" s="197">
        <v>33.949199999999998</v>
      </c>
      <c r="N6" s="197">
        <v>37.8307</v>
      </c>
      <c r="O6" s="197">
        <v>39.985199999999999</v>
      </c>
      <c r="P6" s="197">
        <v>14052.84</v>
      </c>
      <c r="Q6" s="197">
        <v>31.123999999999999</v>
      </c>
      <c r="R6" s="40">
        <f>P6/3600</f>
        <v>3.9035666666666669</v>
      </c>
      <c r="S6" s="20"/>
      <c r="T6" s="111"/>
      <c r="U6" s="112"/>
      <c r="V6" s="113"/>
      <c r="W6" s="111"/>
      <c r="X6" s="112"/>
      <c r="Y6" s="113"/>
    </row>
    <row r="7" spans="1:25">
      <c r="A7" s="24"/>
      <c r="B7" s="13" t="s">
        <v>5</v>
      </c>
      <c r="C7" s="13">
        <v>22</v>
      </c>
      <c r="D7" s="182">
        <v>34392.316800000001</v>
      </c>
      <c r="E7" s="183">
        <v>40.148099999999999</v>
      </c>
      <c r="F7" s="183">
        <v>45.197600000000001</v>
      </c>
      <c r="G7" s="183">
        <v>44.797499999999999</v>
      </c>
      <c r="H7" s="183">
        <v>25987.06</v>
      </c>
      <c r="I7" s="183">
        <v>67.108000000000004</v>
      </c>
      <c r="J7" s="16">
        <f t="shared" ref="J7:J70" si="0">H7/3600</f>
        <v>7.2186277777777779</v>
      </c>
      <c r="L7" s="192">
        <v>34392.958400000003</v>
      </c>
      <c r="M7" s="193">
        <v>40.148099999999999</v>
      </c>
      <c r="N7" s="193">
        <v>45.197600000000001</v>
      </c>
      <c r="O7" s="193">
        <v>44.797499999999999</v>
      </c>
      <c r="P7" s="193">
        <v>26003.32</v>
      </c>
      <c r="Q7" s="193">
        <v>66.701999999999998</v>
      </c>
      <c r="R7" s="19">
        <f t="shared" ref="R7:R70" si="1">P7/3600</f>
        <v>7.2231444444444444</v>
      </c>
      <c r="S7" s="20"/>
      <c r="T7" s="21">
        <f>bdrate($D7:$D10,E7:E10,$L7:$L10,M7:M10)</f>
        <v>5.8512734447679904E-5</v>
      </c>
      <c r="U7" s="22">
        <f>bdrate($D7:$D10,F7:F10,$L7:$L10,N7:N10)</f>
        <v>5.3805890156466418E-5</v>
      </c>
      <c r="V7" s="22">
        <f>bdrate($D7:$D10,G7:G10,$L7:$L10,O7:O10)</f>
        <v>5.5162004920505936E-5</v>
      </c>
      <c r="W7" s="44">
        <f>bdrateOld($D7:$D10,E7:E10,$L7:$L10,M7:M10)</f>
        <v>5.8550919792343947E-5</v>
      </c>
      <c r="X7" s="45">
        <f>bdrateOld($D7:$D10,F7:F10,$L7:$L10,N7:N10)</f>
        <v>5.4218799774963244E-5</v>
      </c>
      <c r="Y7" s="46">
        <f>bdrateOld($D7:$D10,G7:G10,$L7:$L10,O7:O10)</f>
        <v>5.5356176499543608E-5</v>
      </c>
    </row>
    <row r="8" spans="1:25">
      <c r="A8" s="24"/>
      <c r="B8" s="24"/>
      <c r="C8" s="24">
        <v>27</v>
      </c>
      <c r="D8" s="186">
        <v>16723.743999999999</v>
      </c>
      <c r="E8" s="187">
        <v>37.197400000000002</v>
      </c>
      <c r="F8" s="187">
        <v>43.437800000000003</v>
      </c>
      <c r="G8" s="187">
        <v>43.540399999999998</v>
      </c>
      <c r="H8" s="187">
        <v>22818.52</v>
      </c>
      <c r="I8" s="187">
        <v>55.905000000000001</v>
      </c>
      <c r="J8" s="27">
        <f t="shared" si="0"/>
        <v>6.3384777777777783</v>
      </c>
      <c r="L8" s="194">
        <v>16724.376</v>
      </c>
      <c r="M8" s="195">
        <v>37.197400000000002</v>
      </c>
      <c r="N8" s="195">
        <v>43.437800000000003</v>
      </c>
      <c r="O8" s="195">
        <v>43.540399999999998</v>
      </c>
      <c r="P8" s="195">
        <v>22853.89</v>
      </c>
      <c r="Q8" s="195">
        <v>55.170999999999999</v>
      </c>
      <c r="R8" s="30">
        <f t="shared" si="1"/>
        <v>6.3483027777777776</v>
      </c>
      <c r="S8" s="20"/>
      <c r="T8" s="108"/>
      <c r="U8" s="109"/>
      <c r="V8" s="109"/>
      <c r="W8" s="108"/>
      <c r="X8" s="109"/>
      <c r="Y8" s="110"/>
    </row>
    <row r="9" spans="1:25">
      <c r="A9" s="24"/>
      <c r="B9" s="24"/>
      <c r="C9" s="24">
        <v>32</v>
      </c>
      <c r="D9" s="186">
        <v>8830.2351999999992</v>
      </c>
      <c r="E9" s="187">
        <v>34.240699999999997</v>
      </c>
      <c r="F9" s="187">
        <v>41.988500000000002</v>
      </c>
      <c r="G9" s="187">
        <v>42.399299999999997</v>
      </c>
      <c r="H9" s="187">
        <v>20631.45</v>
      </c>
      <c r="I9" s="187">
        <v>50.234000000000002</v>
      </c>
      <c r="J9" s="27">
        <f t="shared" si="0"/>
        <v>5.7309583333333336</v>
      </c>
      <c r="L9" s="194">
        <v>8830.8703999999998</v>
      </c>
      <c r="M9" s="195">
        <v>34.240699999999997</v>
      </c>
      <c r="N9" s="195">
        <v>41.988500000000002</v>
      </c>
      <c r="O9" s="195">
        <v>42.399299999999997</v>
      </c>
      <c r="P9" s="195">
        <v>20654.88</v>
      </c>
      <c r="Q9" s="195">
        <v>48.14</v>
      </c>
      <c r="R9" s="30">
        <f t="shared" si="1"/>
        <v>5.7374666666666672</v>
      </c>
      <c r="S9" s="20"/>
      <c r="T9" s="108"/>
      <c r="U9" s="109"/>
      <c r="V9" s="109"/>
      <c r="W9" s="108"/>
      <c r="X9" s="109"/>
      <c r="Y9" s="110"/>
    </row>
    <row r="10" spans="1:25" ht="12.75" thickBot="1">
      <c r="A10" s="24"/>
      <c r="B10" s="34"/>
      <c r="C10" s="34">
        <v>37</v>
      </c>
      <c r="D10" s="190">
        <v>4981.3631999999998</v>
      </c>
      <c r="E10" s="191">
        <v>31.5</v>
      </c>
      <c r="F10" s="191">
        <v>40.851599999999998</v>
      </c>
      <c r="G10" s="191">
        <v>41.495600000000003</v>
      </c>
      <c r="H10" s="191">
        <v>19056.099999999999</v>
      </c>
      <c r="I10" s="191">
        <v>43.749000000000002</v>
      </c>
      <c r="J10" s="37">
        <f t="shared" si="0"/>
        <v>5.2933611111111105</v>
      </c>
      <c r="L10" s="196">
        <v>4982.0047999999997</v>
      </c>
      <c r="M10" s="197">
        <v>31.5</v>
      </c>
      <c r="N10" s="197">
        <v>40.851599999999998</v>
      </c>
      <c r="O10" s="197">
        <v>41.495600000000003</v>
      </c>
      <c r="P10" s="197">
        <v>19079.740000000002</v>
      </c>
      <c r="Q10" s="197">
        <v>39.734000000000002</v>
      </c>
      <c r="R10" s="40">
        <f t="shared" si="1"/>
        <v>5.2999277777777785</v>
      </c>
      <c r="S10" s="20"/>
      <c r="T10" s="111"/>
      <c r="U10" s="112"/>
      <c r="V10" s="112"/>
      <c r="W10" s="111"/>
      <c r="X10" s="112"/>
      <c r="Y10" s="113"/>
    </row>
    <row r="11" spans="1:25">
      <c r="A11" s="24"/>
      <c r="B11" s="13" t="s">
        <v>0</v>
      </c>
      <c r="C11" s="13">
        <v>22</v>
      </c>
      <c r="D11" s="184">
        <v>235444.8112</v>
      </c>
      <c r="E11" s="185">
        <v>38.9116</v>
      </c>
      <c r="F11" s="185">
        <v>39.664900000000003</v>
      </c>
      <c r="G11" s="185">
        <v>37.962499999999999</v>
      </c>
      <c r="H11" s="185">
        <v>70120.600000000006</v>
      </c>
      <c r="I11" s="183">
        <v>169.124</v>
      </c>
      <c r="J11" s="16">
        <f t="shared" si="0"/>
        <v>19.477944444444447</v>
      </c>
      <c r="L11" s="192">
        <v>235446.16320000001</v>
      </c>
      <c r="M11" s="193">
        <v>38.9116</v>
      </c>
      <c r="N11" s="193">
        <v>39.664900000000003</v>
      </c>
      <c r="O11" s="193">
        <v>37.962499999999999</v>
      </c>
      <c r="P11" s="193">
        <v>70114.91</v>
      </c>
      <c r="Q11" s="193">
        <v>157.01400000000001</v>
      </c>
      <c r="R11" s="19">
        <f t="shared" si="1"/>
        <v>19.476363888888891</v>
      </c>
      <c r="S11" s="20"/>
      <c r="T11" s="21">
        <f>bdrate($D11:$D14,E11:E14,$L11:$L14,M11:M14)</f>
        <v>2.4505359668580695E-5</v>
      </c>
      <c r="U11" s="22">
        <f>bdrate($D11:$D14,F11:F14,$L11:$L14,N11:N14)</f>
        <v>3.5168095622095663E-5</v>
      </c>
      <c r="V11" s="22">
        <f>bdrate($D11:$D14,G11:G14,$L11:$L14,O11:O14)</f>
        <v>3.6443810855990577E-5</v>
      </c>
      <c r="W11" s="44">
        <f>bdrateOld($D11:$D14,E11:E14,$L11:$L14,M11:M14)</f>
        <v>4.3849673623919116E-5</v>
      </c>
      <c r="X11" s="45">
        <f>bdrateOld($D11:$D14,F11:F14,$L11:$L14,N11:N14)</f>
        <v>3.9340203089821557E-5</v>
      </c>
      <c r="Y11" s="46">
        <f>bdrateOld($D11:$D14,G11:G14,$L11:$L14,O11:O14)</f>
        <v>4.0035883384081927E-5</v>
      </c>
    </row>
    <row r="12" spans="1:25">
      <c r="A12" s="24"/>
      <c r="B12" s="24"/>
      <c r="C12" s="24">
        <v>27</v>
      </c>
      <c r="D12" s="188">
        <v>110133.4448</v>
      </c>
      <c r="E12" s="189">
        <v>33.262099999999997</v>
      </c>
      <c r="F12" s="189">
        <v>38.2667</v>
      </c>
      <c r="G12" s="189">
        <v>36.596200000000003</v>
      </c>
      <c r="H12" s="189">
        <v>60347.23</v>
      </c>
      <c r="I12" s="187">
        <v>154.905</v>
      </c>
      <c r="J12" s="27">
        <f t="shared" si="0"/>
        <v>16.763119444444445</v>
      </c>
      <c r="L12" s="194">
        <v>110134.80319999999</v>
      </c>
      <c r="M12" s="195">
        <v>33.262099999999997</v>
      </c>
      <c r="N12" s="195">
        <v>38.2667</v>
      </c>
      <c r="O12" s="195">
        <v>36.596200000000003</v>
      </c>
      <c r="P12" s="195">
        <v>60402.75</v>
      </c>
      <c r="Q12" s="195">
        <v>150.608</v>
      </c>
      <c r="R12" s="30">
        <f t="shared" si="1"/>
        <v>16.778541666666666</v>
      </c>
      <c r="S12" s="20"/>
      <c r="T12" s="108"/>
      <c r="U12" s="109"/>
      <c r="V12" s="109"/>
      <c r="W12" s="108"/>
      <c r="X12" s="109"/>
      <c r="Y12" s="110"/>
    </row>
    <row r="13" spans="1:25">
      <c r="A13" s="24"/>
      <c r="B13" s="24"/>
      <c r="C13" s="24">
        <v>32</v>
      </c>
      <c r="D13" s="186">
        <v>28222.8832</v>
      </c>
      <c r="E13" s="187">
        <v>29.332000000000001</v>
      </c>
      <c r="F13" s="187">
        <v>37.232599999999998</v>
      </c>
      <c r="G13" s="187">
        <v>35.555</v>
      </c>
      <c r="H13" s="187">
        <v>43233.86</v>
      </c>
      <c r="I13" s="187">
        <v>111.983</v>
      </c>
      <c r="J13" s="27">
        <f t="shared" si="0"/>
        <v>12.009405555555556</v>
      </c>
      <c r="L13" s="194">
        <v>28224.2304</v>
      </c>
      <c r="M13" s="195">
        <v>29.332000000000001</v>
      </c>
      <c r="N13" s="195">
        <v>37.232599999999998</v>
      </c>
      <c r="O13" s="195">
        <v>35.555</v>
      </c>
      <c r="P13" s="195">
        <v>43398.64</v>
      </c>
      <c r="Q13" s="195">
        <v>113.999</v>
      </c>
      <c r="R13" s="30">
        <f t="shared" si="1"/>
        <v>12.055177777777777</v>
      </c>
      <c r="S13" s="20"/>
      <c r="T13" s="108"/>
      <c r="U13" s="109"/>
      <c r="V13" s="109"/>
      <c r="W13" s="108"/>
      <c r="X13" s="109"/>
      <c r="Y13" s="110"/>
    </row>
    <row r="14" spans="1:25" ht="12.75" thickBot="1">
      <c r="A14" s="24"/>
      <c r="B14" s="34"/>
      <c r="C14" s="34">
        <v>37</v>
      </c>
      <c r="D14" s="190">
        <v>7240.3807999999999</v>
      </c>
      <c r="E14" s="191">
        <v>27.937999999999999</v>
      </c>
      <c r="F14" s="191">
        <v>36.508899999999997</v>
      </c>
      <c r="G14" s="191">
        <v>34.792400000000001</v>
      </c>
      <c r="H14" s="191">
        <v>35175.06</v>
      </c>
      <c r="I14" s="191">
        <v>78.89</v>
      </c>
      <c r="J14" s="37">
        <f t="shared" si="0"/>
        <v>9.7708499999999994</v>
      </c>
      <c r="L14" s="196">
        <v>7241.7536</v>
      </c>
      <c r="M14" s="197">
        <v>27.937999999999999</v>
      </c>
      <c r="N14" s="197">
        <v>36.508899999999997</v>
      </c>
      <c r="O14" s="197">
        <v>34.792400000000001</v>
      </c>
      <c r="P14" s="197">
        <v>35263.839999999997</v>
      </c>
      <c r="Q14" s="197">
        <v>79.64</v>
      </c>
      <c r="R14" s="40">
        <f t="shared" si="1"/>
        <v>9.7955111111111108</v>
      </c>
      <c r="S14" s="20"/>
      <c r="T14" s="111"/>
      <c r="U14" s="112"/>
      <c r="V14" s="112"/>
      <c r="W14" s="111"/>
      <c r="X14" s="112"/>
      <c r="Y14" s="113"/>
    </row>
    <row r="15" spans="1:25">
      <c r="A15" s="24"/>
      <c r="B15" s="13" t="s">
        <v>6</v>
      </c>
      <c r="C15" s="13">
        <v>22</v>
      </c>
      <c r="D15" s="182">
        <v>23708.356800000001</v>
      </c>
      <c r="E15" s="183">
        <v>41.286099999999998</v>
      </c>
      <c r="F15" s="183">
        <v>46.398600000000002</v>
      </c>
      <c r="G15" s="183">
        <v>45.988999999999997</v>
      </c>
      <c r="H15" s="183">
        <v>45875.28</v>
      </c>
      <c r="I15" s="183">
        <v>100.093</v>
      </c>
      <c r="J15" s="16">
        <f t="shared" si="0"/>
        <v>12.743133333333333</v>
      </c>
      <c r="L15" s="192">
        <v>23709.700799999999</v>
      </c>
      <c r="M15" s="193">
        <v>41.286099999999998</v>
      </c>
      <c r="N15" s="193">
        <v>46.398600000000002</v>
      </c>
      <c r="O15" s="193">
        <v>45.988999999999997</v>
      </c>
      <c r="P15" s="193">
        <v>45987.85</v>
      </c>
      <c r="Q15" s="193">
        <v>99.718000000000004</v>
      </c>
      <c r="R15" s="19">
        <f t="shared" si="1"/>
        <v>12.774402777777777</v>
      </c>
      <c r="S15" s="20"/>
      <c r="T15" s="21">
        <f>bdrate($D15:$D18,E15:E18,$L15:$L18,M15:M18)</f>
        <v>4.3758850242325842E-4</v>
      </c>
      <c r="U15" s="22">
        <f>bdrate($D15:$D18,F15:F18,$L15:$L18,N15:N18)</f>
        <v>3.5447575117619756E-4</v>
      </c>
      <c r="V15" s="22">
        <f>bdrate($D15:$D18,G15:G18,$L15:$L18,O15:O18)</f>
        <v>3.5053995660216941E-4</v>
      </c>
      <c r="W15" s="44">
        <f>bdrateOld($D15:$D18,E15:E18,$L15:$L18,M15:M18)</f>
        <v>4.3732941021268346E-4</v>
      </c>
      <c r="X15" s="45">
        <f>bdrateOld($D15:$D18,F15:F18,$L15:$L18,N15:N18)</f>
        <v>3.1241871072107408E-4</v>
      </c>
      <c r="Y15" s="46">
        <f>bdrateOld($D15:$D18,G15:G18,$L15:$L18,O15:O18)</f>
        <v>2.9417069139414664E-4</v>
      </c>
    </row>
    <row r="16" spans="1:25">
      <c r="A16" s="24"/>
      <c r="B16" s="24"/>
      <c r="C16" s="24">
        <v>27</v>
      </c>
      <c r="D16" s="186">
        <v>6354.6768000000002</v>
      </c>
      <c r="E16" s="187">
        <v>39.99</v>
      </c>
      <c r="F16" s="187">
        <v>45.797899999999998</v>
      </c>
      <c r="G16" s="187">
        <v>45.52</v>
      </c>
      <c r="H16" s="187">
        <v>37856.339999999997</v>
      </c>
      <c r="I16" s="187">
        <v>80.905000000000001</v>
      </c>
      <c r="J16" s="27">
        <f t="shared" si="0"/>
        <v>10.515649999999999</v>
      </c>
      <c r="L16" s="194">
        <v>6356.0384000000004</v>
      </c>
      <c r="M16" s="195">
        <v>39.99</v>
      </c>
      <c r="N16" s="195">
        <v>45.797899999999998</v>
      </c>
      <c r="O16" s="195">
        <v>45.52</v>
      </c>
      <c r="P16" s="195">
        <v>37938.050000000003</v>
      </c>
      <c r="Q16" s="195">
        <v>81.171000000000006</v>
      </c>
      <c r="R16" s="30">
        <f t="shared" si="1"/>
        <v>10.538347222222223</v>
      </c>
      <c r="S16" s="20"/>
      <c r="T16" s="108"/>
      <c r="U16" s="109"/>
      <c r="V16" s="109"/>
      <c r="W16" s="108"/>
      <c r="X16" s="109"/>
      <c r="Y16" s="110"/>
    </row>
    <row r="17" spans="1:25">
      <c r="A17" s="24"/>
      <c r="B17" s="24"/>
      <c r="C17" s="24">
        <v>32</v>
      </c>
      <c r="D17" s="186">
        <v>2706.3056000000001</v>
      </c>
      <c r="E17" s="187">
        <v>38.7136</v>
      </c>
      <c r="F17" s="187">
        <v>45.275599999999997</v>
      </c>
      <c r="G17" s="187">
        <v>45.121699999999997</v>
      </c>
      <c r="H17" s="187">
        <v>34306.26</v>
      </c>
      <c r="I17" s="187">
        <v>70.951999999999998</v>
      </c>
      <c r="J17" s="27">
        <f t="shared" si="0"/>
        <v>9.5295166666666677</v>
      </c>
      <c r="L17" s="194">
        <v>2707.6624000000002</v>
      </c>
      <c r="M17" s="195">
        <v>38.7136</v>
      </c>
      <c r="N17" s="195">
        <v>45.275599999999997</v>
      </c>
      <c r="O17" s="195">
        <v>45.121699999999997</v>
      </c>
      <c r="P17" s="195">
        <v>34366.76</v>
      </c>
      <c r="Q17" s="195">
        <v>70.796000000000006</v>
      </c>
      <c r="R17" s="30">
        <f t="shared" si="1"/>
        <v>9.5463222222222228</v>
      </c>
      <c r="S17" s="20"/>
      <c r="T17" s="108"/>
      <c r="U17" s="109"/>
      <c r="V17" s="109"/>
      <c r="W17" s="108"/>
      <c r="X17" s="109"/>
      <c r="Y17" s="110"/>
    </row>
    <row r="18" spans="1:25" ht="12.75" thickBot="1">
      <c r="A18" s="34"/>
      <c r="B18" s="34"/>
      <c r="C18" s="34">
        <v>37</v>
      </c>
      <c r="D18" s="190">
        <v>1339.5232000000001</v>
      </c>
      <c r="E18" s="191">
        <v>37.042499999999997</v>
      </c>
      <c r="F18" s="191">
        <v>44.880699999999997</v>
      </c>
      <c r="G18" s="191">
        <v>44.824300000000001</v>
      </c>
      <c r="H18" s="191">
        <v>32103.54</v>
      </c>
      <c r="I18" s="191">
        <v>63.670999999999999</v>
      </c>
      <c r="J18" s="37">
        <f t="shared" si="0"/>
        <v>8.9176500000000001</v>
      </c>
      <c r="L18" s="196">
        <v>1340.8879999999999</v>
      </c>
      <c r="M18" s="197">
        <v>37.042499999999997</v>
      </c>
      <c r="N18" s="197">
        <v>44.880699999999997</v>
      </c>
      <c r="O18" s="197">
        <v>44.824300000000001</v>
      </c>
      <c r="P18" s="197">
        <v>32115.14</v>
      </c>
      <c r="Q18" s="197">
        <v>65.718000000000004</v>
      </c>
      <c r="R18" s="40">
        <f t="shared" si="1"/>
        <v>8.9208722222222221</v>
      </c>
      <c r="S18" s="20"/>
      <c r="T18" s="111"/>
      <c r="U18" s="112"/>
      <c r="V18" s="112"/>
      <c r="W18" s="111"/>
      <c r="X18" s="112"/>
      <c r="Y18" s="113"/>
    </row>
    <row r="19" spans="1:25">
      <c r="A19" s="13" t="s">
        <v>7</v>
      </c>
      <c r="B19" s="13" t="s">
        <v>8</v>
      </c>
      <c r="C19" s="13">
        <v>22</v>
      </c>
      <c r="D19" s="182">
        <v>5069.5039999999999</v>
      </c>
      <c r="E19" s="183">
        <v>41.570900000000002</v>
      </c>
      <c r="F19" s="183">
        <v>43.575499999999998</v>
      </c>
      <c r="G19" s="183">
        <v>45.310400000000001</v>
      </c>
      <c r="H19" s="183">
        <v>16667.509999999998</v>
      </c>
      <c r="I19" s="183">
        <v>40.28</v>
      </c>
      <c r="J19" s="16">
        <f t="shared" si="0"/>
        <v>4.6298638888888881</v>
      </c>
      <c r="L19" s="192">
        <v>5070.0039999999999</v>
      </c>
      <c r="M19" s="193">
        <v>41.570900000000002</v>
      </c>
      <c r="N19" s="193">
        <v>43.575499999999998</v>
      </c>
      <c r="O19" s="193">
        <v>45.310400000000001</v>
      </c>
      <c r="P19" s="193">
        <v>16684.14</v>
      </c>
      <c r="Q19" s="193">
        <v>41.53</v>
      </c>
      <c r="R19" s="16">
        <f t="shared" si="1"/>
        <v>4.6344833333333328</v>
      </c>
      <c r="S19" s="20"/>
      <c r="T19" s="21">
        <f>bdrate($D19:$D22,E19:E22,$L19:$L22,M19:M22)</f>
        <v>3.7127814829895911E-4</v>
      </c>
      <c r="U19" s="22">
        <f>bdrate($D19:$D22,F19:F22,$L19:$L22,N19:N22)</f>
        <v>3.1385990026322474E-4</v>
      </c>
      <c r="V19" s="22">
        <f>bdrate($D19:$D22,G19:G22,$L19:$L22,O19:O22)</f>
        <v>2.8660264841584571E-4</v>
      </c>
      <c r="W19" s="44">
        <f>bdrateOld($D19:$D22,E19:E22,$L19:$L22,M19:M22)</f>
        <v>3.7049877277417487E-4</v>
      </c>
      <c r="X19" s="45">
        <f>bdrateOld($D19:$D22,F19:F22,$L19:$L22,N19:N22)</f>
        <v>3.174117509701091E-4</v>
      </c>
      <c r="Y19" s="46">
        <f>bdrateOld($D19:$D22,G19:G22,$L19:$L22,O19:O22)</f>
        <v>2.9840848732765046E-4</v>
      </c>
    </row>
    <row r="20" spans="1:25">
      <c r="A20" s="24" t="s">
        <v>9</v>
      </c>
      <c r="B20" s="24"/>
      <c r="C20" s="24">
        <v>27</v>
      </c>
      <c r="D20" s="186">
        <v>2339.8888000000002</v>
      </c>
      <c r="E20" s="187">
        <v>39.704599999999999</v>
      </c>
      <c r="F20" s="187">
        <v>42.338900000000002</v>
      </c>
      <c r="G20" s="187">
        <v>43.541400000000003</v>
      </c>
      <c r="H20" s="187">
        <v>14788.36</v>
      </c>
      <c r="I20" s="187">
        <v>36.093000000000004</v>
      </c>
      <c r="J20" s="27">
        <f t="shared" si="0"/>
        <v>4.1078777777777775</v>
      </c>
      <c r="L20" s="194">
        <v>2340.3768</v>
      </c>
      <c r="M20" s="195">
        <v>39.704599999999999</v>
      </c>
      <c r="N20" s="195">
        <v>42.338900000000002</v>
      </c>
      <c r="O20" s="195">
        <v>43.541400000000003</v>
      </c>
      <c r="P20" s="195">
        <v>14806.03</v>
      </c>
      <c r="Q20" s="195">
        <v>35.811999999999998</v>
      </c>
      <c r="R20" s="27">
        <f t="shared" si="1"/>
        <v>4.1127861111111113</v>
      </c>
      <c r="S20" s="20"/>
      <c r="T20" s="108"/>
      <c r="U20" s="109"/>
      <c r="V20" s="109"/>
      <c r="W20" s="108"/>
      <c r="X20" s="109"/>
      <c r="Y20" s="110"/>
    </row>
    <row r="21" spans="1:25">
      <c r="A21" s="24"/>
      <c r="B21" s="24"/>
      <c r="C21" s="24">
        <v>32</v>
      </c>
      <c r="D21" s="186">
        <v>1158.7231999999999</v>
      </c>
      <c r="E21" s="187">
        <v>37.410800000000002</v>
      </c>
      <c r="F21" s="187">
        <v>41.281799999999997</v>
      </c>
      <c r="G21" s="187">
        <v>42.265500000000003</v>
      </c>
      <c r="H21" s="187">
        <v>13488.02</v>
      </c>
      <c r="I21" s="187">
        <v>31.373999999999999</v>
      </c>
      <c r="J21" s="27">
        <f t="shared" si="0"/>
        <v>3.7466722222222222</v>
      </c>
      <c r="L21" s="194">
        <v>1159.2175999999999</v>
      </c>
      <c r="M21" s="195">
        <v>37.410800000000002</v>
      </c>
      <c r="N21" s="195">
        <v>41.281799999999997</v>
      </c>
      <c r="O21" s="195">
        <v>42.265500000000003</v>
      </c>
      <c r="P21" s="195">
        <v>13519.56</v>
      </c>
      <c r="Q21" s="195">
        <v>33.045999999999999</v>
      </c>
      <c r="R21" s="27">
        <f t="shared" si="1"/>
        <v>3.7554333333333334</v>
      </c>
      <c r="S21" s="20"/>
      <c r="T21" s="108"/>
      <c r="U21" s="109"/>
      <c r="V21" s="109"/>
      <c r="W21" s="108"/>
      <c r="X21" s="109"/>
      <c r="Y21" s="110"/>
    </row>
    <row r="22" spans="1:25" ht="12.75" thickBot="1">
      <c r="A22" s="24"/>
      <c r="B22" s="34"/>
      <c r="C22" s="34">
        <v>37</v>
      </c>
      <c r="D22" s="190">
        <v>597.46799999999996</v>
      </c>
      <c r="E22" s="191">
        <v>35.051099999999998</v>
      </c>
      <c r="F22" s="191">
        <v>40.500399999999999</v>
      </c>
      <c r="G22" s="191">
        <v>41.474600000000002</v>
      </c>
      <c r="H22" s="191">
        <v>12601.48</v>
      </c>
      <c r="I22" s="191">
        <v>30.062000000000001</v>
      </c>
      <c r="J22" s="37">
        <f t="shared" si="0"/>
        <v>3.5004111111111111</v>
      </c>
      <c r="L22" s="196">
        <v>597.95839999999998</v>
      </c>
      <c r="M22" s="197">
        <v>35.051099999999998</v>
      </c>
      <c r="N22" s="197">
        <v>40.500399999999999</v>
      </c>
      <c r="O22" s="197">
        <v>41.474600000000002</v>
      </c>
      <c r="P22" s="197">
        <v>12588.83</v>
      </c>
      <c r="Q22" s="197">
        <v>30.14</v>
      </c>
      <c r="R22" s="37">
        <f t="shared" si="1"/>
        <v>3.4968972222222221</v>
      </c>
      <c r="S22" s="20"/>
      <c r="T22" s="111"/>
      <c r="U22" s="112"/>
      <c r="V22" s="112"/>
      <c r="W22" s="111"/>
      <c r="X22" s="112"/>
      <c r="Y22" s="113"/>
    </row>
    <row r="23" spans="1:25">
      <c r="A23" s="24"/>
      <c r="B23" s="13" t="s">
        <v>10</v>
      </c>
      <c r="C23" s="13">
        <v>22</v>
      </c>
      <c r="D23" s="182">
        <v>8053.8495999999996</v>
      </c>
      <c r="E23" s="183">
        <v>40.066200000000002</v>
      </c>
      <c r="F23" s="183">
        <v>42.549700000000001</v>
      </c>
      <c r="G23" s="183">
        <v>43.893500000000003</v>
      </c>
      <c r="H23" s="183">
        <v>15761.49</v>
      </c>
      <c r="I23" s="183">
        <v>42.624000000000002</v>
      </c>
      <c r="J23" s="16">
        <f t="shared" si="0"/>
        <v>4.3781916666666669</v>
      </c>
      <c r="L23" s="192">
        <v>8054.3455999999996</v>
      </c>
      <c r="M23" s="193">
        <v>40.066200000000002</v>
      </c>
      <c r="N23" s="193">
        <v>42.549700000000001</v>
      </c>
      <c r="O23" s="193">
        <v>43.893500000000003</v>
      </c>
      <c r="P23" s="193">
        <v>15767.35</v>
      </c>
      <c r="Q23" s="193">
        <v>41.28</v>
      </c>
      <c r="R23" s="16">
        <f t="shared" si="1"/>
        <v>4.3798194444444443</v>
      </c>
      <c r="S23" s="20"/>
      <c r="T23" s="21">
        <f>bdrate($D23:$D26,E23:E26,$L23:$L26,M23:M26)</f>
        <v>2.5148786709738857E-4</v>
      </c>
      <c r="U23" s="22">
        <f>bdrate($D23:$D26,F23:F26,$L23:$L26,N23:N26)</f>
        <v>2.2090776430694348E-4</v>
      </c>
      <c r="V23" s="22">
        <f>bdrate($D23:$D26,G23:G26,$L23:$L26,O23:O26)</f>
        <v>1.9099514108189553E-4</v>
      </c>
      <c r="W23" s="44">
        <f>bdrateOld($D23:$D26,E23:E26,$L23:$L26,M23:M26)</f>
        <v>2.5139055415168698E-4</v>
      </c>
      <c r="X23" s="45">
        <f>bdrateOld($D23:$D26,F23:F26,$L23:$L26,N23:N26)</f>
        <v>2.251034949252162E-4</v>
      </c>
      <c r="Y23" s="46">
        <f>bdrateOld($D23:$D26,G23:G26,$L23:$L26,O23:O26)</f>
        <v>2.104563712728158E-4</v>
      </c>
    </row>
    <row r="24" spans="1:25">
      <c r="A24" s="24"/>
      <c r="B24" s="24"/>
      <c r="C24" s="24">
        <v>27</v>
      </c>
      <c r="D24" s="186">
        <v>3529</v>
      </c>
      <c r="E24" s="187">
        <v>37.572299999999998</v>
      </c>
      <c r="F24" s="187">
        <v>40.826099999999997</v>
      </c>
      <c r="G24" s="187">
        <v>41.668900000000001</v>
      </c>
      <c r="H24" s="187">
        <v>13721.27</v>
      </c>
      <c r="I24" s="187">
        <v>35.280999999999999</v>
      </c>
      <c r="J24" s="27">
        <f t="shared" si="0"/>
        <v>3.811463888888889</v>
      </c>
      <c r="L24" s="194">
        <v>3529.4951999999998</v>
      </c>
      <c r="M24" s="195">
        <v>37.572299999999998</v>
      </c>
      <c r="N24" s="195">
        <v>40.826099999999997</v>
      </c>
      <c r="O24" s="195">
        <v>41.668900000000001</v>
      </c>
      <c r="P24" s="195">
        <v>13739.28</v>
      </c>
      <c r="Q24" s="195">
        <v>34.234000000000002</v>
      </c>
      <c r="R24" s="27">
        <f t="shared" si="1"/>
        <v>3.8164666666666669</v>
      </c>
      <c r="S24" s="20"/>
      <c r="T24" s="108"/>
      <c r="U24" s="109"/>
      <c r="V24" s="109"/>
      <c r="W24" s="108"/>
      <c r="X24" s="109"/>
      <c r="Y24" s="110"/>
    </row>
    <row r="25" spans="1:25">
      <c r="A25" s="24"/>
      <c r="B25" s="24"/>
      <c r="C25" s="24">
        <v>32</v>
      </c>
      <c r="D25" s="186">
        <v>1649.5744</v>
      </c>
      <c r="E25" s="187">
        <v>34.979300000000002</v>
      </c>
      <c r="F25" s="187">
        <v>39.380600000000001</v>
      </c>
      <c r="G25" s="187">
        <v>40.1571</v>
      </c>
      <c r="H25" s="187">
        <v>12554.63</v>
      </c>
      <c r="I25" s="187">
        <v>32.576999999999998</v>
      </c>
      <c r="J25" s="27">
        <f t="shared" si="0"/>
        <v>3.487397222222222</v>
      </c>
      <c r="L25" s="194">
        <v>1650.06</v>
      </c>
      <c r="M25" s="195">
        <v>34.979300000000002</v>
      </c>
      <c r="N25" s="195">
        <v>39.380600000000001</v>
      </c>
      <c r="O25" s="195">
        <v>40.1571</v>
      </c>
      <c r="P25" s="195">
        <v>12582.99</v>
      </c>
      <c r="Q25" s="195">
        <v>31.998999999999999</v>
      </c>
      <c r="R25" s="27">
        <f t="shared" si="1"/>
        <v>3.4952749999999999</v>
      </c>
      <c r="S25" s="20"/>
      <c r="T25" s="108"/>
      <c r="U25" s="109"/>
      <c r="V25" s="109"/>
      <c r="W25" s="108"/>
      <c r="X25" s="109"/>
      <c r="Y25" s="110"/>
    </row>
    <row r="26" spans="1:25" ht="12.75" thickBot="1">
      <c r="A26" s="24"/>
      <c r="B26" s="34"/>
      <c r="C26" s="34">
        <v>37</v>
      </c>
      <c r="D26" s="190">
        <v>781.87360000000001</v>
      </c>
      <c r="E26" s="191">
        <v>32.442900000000002</v>
      </c>
      <c r="F26" s="191">
        <v>38.290300000000002</v>
      </c>
      <c r="G26" s="191">
        <v>39.313099999999999</v>
      </c>
      <c r="H26" s="191">
        <v>11822.55</v>
      </c>
      <c r="I26" s="191">
        <v>29.265000000000001</v>
      </c>
      <c r="J26" s="37">
        <f t="shared" si="0"/>
        <v>3.2840416666666665</v>
      </c>
      <c r="L26" s="196">
        <v>782.37519999999995</v>
      </c>
      <c r="M26" s="197">
        <v>32.442900000000002</v>
      </c>
      <c r="N26" s="197">
        <v>38.290300000000002</v>
      </c>
      <c r="O26" s="197">
        <v>39.313099999999999</v>
      </c>
      <c r="P26" s="197">
        <v>11832.59</v>
      </c>
      <c r="Q26" s="197">
        <v>29.498999999999999</v>
      </c>
      <c r="R26" s="37">
        <f t="shared" si="1"/>
        <v>3.2868305555555555</v>
      </c>
      <c r="S26" s="20"/>
      <c r="T26" s="111"/>
      <c r="U26" s="112"/>
      <c r="V26" s="112"/>
      <c r="W26" s="111"/>
      <c r="X26" s="112"/>
      <c r="Y26" s="113"/>
    </row>
    <row r="27" spans="1:25">
      <c r="A27" s="24"/>
      <c r="B27" s="13" t="s">
        <v>11</v>
      </c>
      <c r="C27" s="13">
        <v>22</v>
      </c>
      <c r="D27" s="182">
        <v>18459.331200000001</v>
      </c>
      <c r="E27" s="183">
        <v>38.447200000000002</v>
      </c>
      <c r="F27" s="183">
        <v>40.156300000000002</v>
      </c>
      <c r="G27" s="183">
        <v>43.686900000000001</v>
      </c>
      <c r="H27" s="183">
        <v>34913.300000000003</v>
      </c>
      <c r="I27" s="183">
        <v>81.998999999999995</v>
      </c>
      <c r="J27" s="16">
        <f t="shared" si="0"/>
        <v>9.6981388888888898</v>
      </c>
      <c r="L27" s="192">
        <v>18460.444</v>
      </c>
      <c r="M27" s="193">
        <v>38.447200000000002</v>
      </c>
      <c r="N27" s="193">
        <v>40.156300000000002</v>
      </c>
      <c r="O27" s="193">
        <v>43.686900000000001</v>
      </c>
      <c r="P27" s="193">
        <v>34895.980000000003</v>
      </c>
      <c r="Q27" s="193">
        <v>68.483000000000004</v>
      </c>
      <c r="R27" s="16">
        <f t="shared" si="1"/>
        <v>9.6933277777777782</v>
      </c>
      <c r="S27" s="20"/>
      <c r="T27" s="21">
        <f>bdrate($D27:$D30,E27:E30,$L27:$L30,M27:M30)</f>
        <v>3.3125525946875456E-4</v>
      </c>
      <c r="U27" s="22">
        <f>bdrate($D27:$D30,F27:F30,$L27:$L30,N27:N30)</f>
        <v>2.8030740805840004E-4</v>
      </c>
      <c r="V27" s="22">
        <f>bdrate($D27:$D30,G27:G30,$L27:$L30,O27:O30)</f>
        <v>2.7780546574840415E-4</v>
      </c>
      <c r="W27" s="44">
        <f>bdrateOld($D27:$D30,E27:E30,$L27:$L30,M27:M30)</f>
        <v>3.3020669328021057E-4</v>
      </c>
      <c r="X27" s="45">
        <f>bdrateOld($D27:$D30,F27:F30,$L27:$L30,N27:N30)</f>
        <v>2.8247093860889194E-4</v>
      </c>
      <c r="Y27" s="46">
        <f>bdrateOld($D27:$D30,G27:G30,$L27:$L30,O27:O30)</f>
        <v>2.8043989470449837E-4</v>
      </c>
    </row>
    <row r="28" spans="1:25">
      <c r="A28" s="24"/>
      <c r="B28" s="24"/>
      <c r="C28" s="24">
        <v>27</v>
      </c>
      <c r="D28" s="186">
        <v>6164.2687999999998</v>
      </c>
      <c r="E28" s="187">
        <v>36.857199999999999</v>
      </c>
      <c r="F28" s="187">
        <v>39.240200000000002</v>
      </c>
      <c r="G28" s="187">
        <v>42.091999999999999</v>
      </c>
      <c r="H28" s="187">
        <v>28944.54</v>
      </c>
      <c r="I28" s="187">
        <v>63.857999999999997</v>
      </c>
      <c r="J28" s="27">
        <f t="shared" si="0"/>
        <v>8.0401500000000006</v>
      </c>
      <c r="L28" s="194">
        <v>6165.3864000000003</v>
      </c>
      <c r="M28" s="195">
        <v>36.857199999999999</v>
      </c>
      <c r="N28" s="195">
        <v>39.240200000000002</v>
      </c>
      <c r="O28" s="195">
        <v>42.091999999999999</v>
      </c>
      <c r="P28" s="195">
        <v>28950.23</v>
      </c>
      <c r="Q28" s="195">
        <v>51.843000000000004</v>
      </c>
      <c r="R28" s="27">
        <f t="shared" si="1"/>
        <v>8.0417305555555547</v>
      </c>
      <c r="S28" s="20"/>
      <c r="T28" s="108"/>
      <c r="U28" s="109"/>
      <c r="V28" s="109"/>
      <c r="W28" s="108"/>
      <c r="X28" s="109"/>
      <c r="Y28" s="110"/>
    </row>
    <row r="29" spans="1:25">
      <c r="A29" s="24"/>
      <c r="B29" s="24"/>
      <c r="C29" s="24">
        <v>32</v>
      </c>
      <c r="D29" s="186">
        <v>2935.2824000000001</v>
      </c>
      <c r="E29" s="187">
        <v>34.959000000000003</v>
      </c>
      <c r="F29" s="187">
        <v>38.484299999999998</v>
      </c>
      <c r="G29" s="187">
        <v>40.665399999999998</v>
      </c>
      <c r="H29" s="187">
        <v>26341.09</v>
      </c>
      <c r="I29" s="187">
        <v>56.359000000000002</v>
      </c>
      <c r="J29" s="27">
        <f t="shared" si="0"/>
        <v>7.3169694444444442</v>
      </c>
      <c r="L29" s="194">
        <v>2936.3856000000001</v>
      </c>
      <c r="M29" s="195">
        <v>34.959000000000003</v>
      </c>
      <c r="N29" s="195">
        <v>38.484299999999998</v>
      </c>
      <c r="O29" s="195">
        <v>40.665399999999998</v>
      </c>
      <c r="P29" s="195">
        <v>26346.080000000002</v>
      </c>
      <c r="Q29" s="195">
        <v>45.186999999999998</v>
      </c>
      <c r="R29" s="27">
        <f t="shared" si="1"/>
        <v>7.3183555555555557</v>
      </c>
      <c r="S29" s="20"/>
      <c r="T29" s="108"/>
      <c r="U29" s="109"/>
      <c r="V29" s="109"/>
      <c r="W29" s="108"/>
      <c r="X29" s="109"/>
      <c r="Y29" s="110"/>
    </row>
    <row r="30" spans="1:25" ht="12.75" thickBot="1">
      <c r="A30" s="24"/>
      <c r="B30" s="34"/>
      <c r="C30" s="34">
        <v>37</v>
      </c>
      <c r="D30" s="190">
        <v>1531.16</v>
      </c>
      <c r="E30" s="191">
        <v>32.794800000000002</v>
      </c>
      <c r="F30" s="191">
        <v>37.8324</v>
      </c>
      <c r="G30" s="191">
        <v>39.564799999999998</v>
      </c>
      <c r="H30" s="191">
        <v>24691.35</v>
      </c>
      <c r="I30" s="191">
        <v>53.093000000000004</v>
      </c>
      <c r="J30" s="37">
        <f t="shared" si="0"/>
        <v>6.8587083333333325</v>
      </c>
      <c r="L30" s="196">
        <v>1532.2704000000001</v>
      </c>
      <c r="M30" s="197">
        <v>32.794800000000002</v>
      </c>
      <c r="N30" s="197">
        <v>37.8324</v>
      </c>
      <c r="O30" s="197">
        <v>39.564799999999998</v>
      </c>
      <c r="P30" s="197">
        <v>24715.86</v>
      </c>
      <c r="Q30" s="197">
        <v>42.701999999999998</v>
      </c>
      <c r="R30" s="37">
        <f t="shared" si="1"/>
        <v>6.8655166666666672</v>
      </c>
      <c r="S30" s="20"/>
      <c r="T30" s="111"/>
      <c r="U30" s="112"/>
      <c r="V30" s="112"/>
      <c r="W30" s="111"/>
      <c r="X30" s="112"/>
      <c r="Y30" s="113"/>
    </row>
    <row r="31" spans="1:25">
      <c r="A31" s="24"/>
      <c r="B31" s="13" t="s">
        <v>12</v>
      </c>
      <c r="C31" s="13">
        <v>22</v>
      </c>
      <c r="D31" s="182">
        <v>18024.1672</v>
      </c>
      <c r="E31" s="183">
        <v>39.136499999999998</v>
      </c>
      <c r="F31" s="183">
        <v>43.918900000000001</v>
      </c>
      <c r="G31" s="183">
        <v>45.242400000000004</v>
      </c>
      <c r="H31" s="183">
        <v>40521.75</v>
      </c>
      <c r="I31" s="183">
        <v>92.123999999999995</v>
      </c>
      <c r="J31" s="16">
        <f t="shared" si="0"/>
        <v>11.256041666666667</v>
      </c>
      <c r="L31" s="192">
        <v>18025.294399999999</v>
      </c>
      <c r="M31" s="193">
        <v>39.136499999999998</v>
      </c>
      <c r="N31" s="193">
        <v>43.918900000000001</v>
      </c>
      <c r="O31" s="193">
        <v>45.242400000000004</v>
      </c>
      <c r="P31" s="193">
        <v>40481.58</v>
      </c>
      <c r="Q31" s="193">
        <v>78.64</v>
      </c>
      <c r="R31" s="16">
        <f t="shared" si="1"/>
        <v>11.244883333333334</v>
      </c>
      <c r="S31" s="20"/>
      <c r="T31" s="21">
        <f>bdrate($D31:$D34,E31:E34,$L31:$L34,M31:M34)</f>
        <v>3.0548953921005761E-4</v>
      </c>
      <c r="U31" s="22">
        <f>bdrate($D31:$D34,F31:F34,$L31:$L34,N31:N34)</f>
        <v>2.7166161097147423E-4</v>
      </c>
      <c r="V31" s="22">
        <f>bdrate($D31:$D34,G31:G34,$L31:$L34,O31:O34)</f>
        <v>2.6523085233876031E-4</v>
      </c>
      <c r="W31" s="44">
        <f>bdrateOld($D31:$D34,E31:E34,$L31:$L34,M31:M34)</f>
        <v>3.0506134021601738E-4</v>
      </c>
      <c r="X31" s="45">
        <f>bdrateOld($D31:$D34,F31:F34,$L31:$L34,N31:N34)</f>
        <v>2.729922976107968E-4</v>
      </c>
      <c r="Y31" s="46">
        <f>bdrateOld($D31:$D34,G31:G34,$L31:$L34,O31:O34)</f>
        <v>2.6730799328333887E-4</v>
      </c>
    </row>
    <row r="32" spans="1:25">
      <c r="A32" s="24"/>
      <c r="B32" s="24"/>
      <c r="C32" s="24">
        <v>27</v>
      </c>
      <c r="D32" s="186">
        <v>6510.4408000000003</v>
      </c>
      <c r="E32" s="187">
        <v>37.481299999999997</v>
      </c>
      <c r="F32" s="187">
        <v>42.746899999999997</v>
      </c>
      <c r="G32" s="187">
        <v>43.398299999999999</v>
      </c>
      <c r="H32" s="187">
        <v>34938.910000000003</v>
      </c>
      <c r="I32" s="187">
        <v>75.498999999999995</v>
      </c>
      <c r="J32" s="27">
        <f t="shared" si="0"/>
        <v>9.705252777777778</v>
      </c>
      <c r="L32" s="194">
        <v>6511.5608000000002</v>
      </c>
      <c r="M32" s="195">
        <v>37.481299999999997</v>
      </c>
      <c r="N32" s="195">
        <v>42.746899999999997</v>
      </c>
      <c r="O32" s="195">
        <v>43.398299999999999</v>
      </c>
      <c r="P32" s="195">
        <v>34939.5</v>
      </c>
      <c r="Q32" s="195">
        <v>66.248999999999995</v>
      </c>
      <c r="R32" s="27">
        <f t="shared" si="1"/>
        <v>9.7054166666666664</v>
      </c>
      <c r="S32" s="20"/>
      <c r="T32" s="108"/>
      <c r="U32" s="109"/>
      <c r="V32" s="109"/>
      <c r="W32" s="108"/>
      <c r="X32" s="109"/>
      <c r="Y32" s="110"/>
    </row>
    <row r="33" spans="1:25">
      <c r="A33" s="24"/>
      <c r="B33" s="24"/>
      <c r="C33" s="24">
        <v>32</v>
      </c>
      <c r="D33" s="186">
        <v>3073.4016000000001</v>
      </c>
      <c r="E33" s="187">
        <v>35.633200000000002</v>
      </c>
      <c r="F33" s="187">
        <v>41.6233</v>
      </c>
      <c r="G33" s="187">
        <v>41.676400000000001</v>
      </c>
      <c r="H33" s="187">
        <v>31761.73</v>
      </c>
      <c r="I33" s="187">
        <v>68.89</v>
      </c>
      <c r="J33" s="27">
        <f t="shared" si="0"/>
        <v>8.8227027777777778</v>
      </c>
      <c r="L33" s="194">
        <v>3074.5128</v>
      </c>
      <c r="M33" s="195">
        <v>35.633200000000002</v>
      </c>
      <c r="N33" s="195">
        <v>41.6233</v>
      </c>
      <c r="O33" s="195">
        <v>41.676400000000001</v>
      </c>
      <c r="P33" s="195">
        <v>31703.05</v>
      </c>
      <c r="Q33" s="195">
        <v>59.905000000000001</v>
      </c>
      <c r="R33" s="27">
        <f t="shared" si="1"/>
        <v>8.8064027777777767</v>
      </c>
      <c r="S33" s="20"/>
      <c r="T33" s="108"/>
      <c r="U33" s="109"/>
      <c r="V33" s="109"/>
      <c r="W33" s="108"/>
      <c r="X33" s="109"/>
      <c r="Y33" s="110"/>
    </row>
    <row r="34" spans="1:25" ht="12.75" thickBot="1">
      <c r="A34" s="24"/>
      <c r="B34" s="34"/>
      <c r="C34" s="34">
        <v>37</v>
      </c>
      <c r="D34" s="190">
        <v>1633.6304</v>
      </c>
      <c r="E34" s="191">
        <v>33.667400000000001</v>
      </c>
      <c r="F34" s="191">
        <v>40.736800000000002</v>
      </c>
      <c r="G34" s="191">
        <v>40.4026</v>
      </c>
      <c r="H34" s="191">
        <v>29491.599999999999</v>
      </c>
      <c r="I34" s="191">
        <v>65.811999999999998</v>
      </c>
      <c r="J34" s="37">
        <f t="shared" si="0"/>
        <v>8.1921111111111102</v>
      </c>
      <c r="L34" s="196">
        <v>1634.7416000000001</v>
      </c>
      <c r="M34" s="197">
        <v>33.667400000000001</v>
      </c>
      <c r="N34" s="197">
        <v>40.736800000000002</v>
      </c>
      <c r="O34" s="197">
        <v>40.4026</v>
      </c>
      <c r="P34" s="197">
        <v>29483.52</v>
      </c>
      <c r="Q34" s="197">
        <v>57.03</v>
      </c>
      <c r="R34" s="37">
        <f t="shared" si="1"/>
        <v>8.1898666666666671</v>
      </c>
      <c r="S34" s="20"/>
      <c r="T34" s="111"/>
      <c r="U34" s="112"/>
      <c r="V34" s="112"/>
      <c r="W34" s="111"/>
      <c r="X34" s="112"/>
      <c r="Y34" s="113"/>
    </row>
    <row r="35" spans="1:25">
      <c r="A35" s="24"/>
      <c r="B35" s="13" t="s">
        <v>13</v>
      </c>
      <c r="C35" s="13">
        <v>22</v>
      </c>
      <c r="D35" s="182">
        <v>39868.134400000003</v>
      </c>
      <c r="E35" s="183">
        <v>37.291800000000002</v>
      </c>
      <c r="F35" s="183">
        <v>42.241799999999998</v>
      </c>
      <c r="G35" s="183">
        <v>44.368400000000001</v>
      </c>
      <c r="H35" s="183">
        <v>47247.839999999997</v>
      </c>
      <c r="I35" s="183">
        <v>138.71700000000001</v>
      </c>
      <c r="J35" s="16">
        <f t="shared" si="0"/>
        <v>13.1244</v>
      </c>
      <c r="L35" s="192">
        <v>39869.503199999999</v>
      </c>
      <c r="M35" s="193">
        <v>37.291800000000002</v>
      </c>
      <c r="N35" s="193">
        <v>42.241799999999998</v>
      </c>
      <c r="O35" s="193">
        <v>44.368400000000001</v>
      </c>
      <c r="P35" s="193">
        <v>47207.32</v>
      </c>
      <c r="Q35" s="193">
        <v>139.26400000000001</v>
      </c>
      <c r="R35" s="16">
        <f t="shared" si="1"/>
        <v>13.113144444444444</v>
      </c>
      <c r="S35" s="20"/>
      <c r="T35" s="21">
        <f>bdrate($D35:$D38,E35:E38,$L35:$L38,M35:M38)</f>
        <v>4.2339579488692713E-4</v>
      </c>
      <c r="U35" s="22">
        <f>bdrate($D35:$D38,F35:F38,$L35:$L38,N35:N38)</f>
        <v>3.7798130673705188E-4</v>
      </c>
      <c r="V35" s="22">
        <f>bdrate($D35:$D38,G35:G38,$L35:$L38,O35:O38)</f>
        <v>3.7104770211127125E-4</v>
      </c>
      <c r="W35" s="44">
        <f>bdrateOld($D35:$D38,E35:E38,$L35:$L38,M35:M38)</f>
        <v>4.2108083997027812E-4</v>
      </c>
      <c r="X35" s="45">
        <f>bdrateOld($D35:$D38,F35:F38,$L35:$L38,N35:N38)</f>
        <v>3.8199505012048718E-4</v>
      </c>
      <c r="Y35" s="46">
        <f>bdrateOld($D35:$D38,G35:G38,$L35:$L38,O35:O38)</f>
        <v>3.7620396626603103E-4</v>
      </c>
    </row>
    <row r="36" spans="1:25">
      <c r="A36" s="24"/>
      <c r="B36" s="24"/>
      <c r="C36" s="24">
        <v>27</v>
      </c>
      <c r="D36" s="186">
        <v>7518.1360000000004</v>
      </c>
      <c r="E36" s="187">
        <v>35.277700000000003</v>
      </c>
      <c r="F36" s="187">
        <v>40.999099999999999</v>
      </c>
      <c r="G36" s="187">
        <v>43.267699999999998</v>
      </c>
      <c r="H36" s="187">
        <v>35128.04</v>
      </c>
      <c r="I36" s="187">
        <v>87.671000000000006</v>
      </c>
      <c r="J36" s="27">
        <f t="shared" si="0"/>
        <v>9.7577888888888893</v>
      </c>
      <c r="L36" s="194">
        <v>7519.4768000000004</v>
      </c>
      <c r="M36" s="195">
        <v>35.277700000000003</v>
      </c>
      <c r="N36" s="195">
        <v>40.999099999999999</v>
      </c>
      <c r="O36" s="195">
        <v>43.267699999999998</v>
      </c>
      <c r="P36" s="195">
        <v>35141.410000000003</v>
      </c>
      <c r="Q36" s="195">
        <v>83.561000000000007</v>
      </c>
      <c r="R36" s="27">
        <f t="shared" si="1"/>
        <v>9.7615027777777783</v>
      </c>
      <c r="S36" s="20"/>
      <c r="T36" s="108"/>
      <c r="U36" s="109"/>
      <c r="V36" s="109"/>
      <c r="W36" s="108"/>
      <c r="X36" s="109"/>
      <c r="Y36" s="110"/>
    </row>
    <row r="37" spans="1:25">
      <c r="A37" s="24"/>
      <c r="B37" s="24"/>
      <c r="C37" s="24">
        <v>32</v>
      </c>
      <c r="D37" s="186">
        <v>2447.8184000000001</v>
      </c>
      <c r="E37" s="187">
        <v>33.851399999999998</v>
      </c>
      <c r="F37" s="187">
        <v>39.881500000000003</v>
      </c>
      <c r="G37" s="187">
        <v>42.325299999999999</v>
      </c>
      <c r="H37" s="187">
        <v>31360.45</v>
      </c>
      <c r="I37" s="187">
        <v>73.405000000000001</v>
      </c>
      <c r="J37" s="27">
        <f t="shared" si="0"/>
        <v>8.711236111111111</v>
      </c>
      <c r="L37" s="194">
        <v>2449.1831999999999</v>
      </c>
      <c r="M37" s="195">
        <v>33.851399999999998</v>
      </c>
      <c r="N37" s="195">
        <v>39.881500000000003</v>
      </c>
      <c r="O37" s="195">
        <v>42.325299999999999</v>
      </c>
      <c r="P37" s="195">
        <v>31498.47</v>
      </c>
      <c r="Q37" s="195">
        <v>72.546000000000006</v>
      </c>
      <c r="R37" s="27">
        <f t="shared" si="1"/>
        <v>8.7495750000000001</v>
      </c>
      <c r="S37" s="20"/>
      <c r="T37" s="108"/>
      <c r="U37" s="109"/>
      <c r="V37" s="109"/>
      <c r="W37" s="108"/>
      <c r="X37" s="109"/>
      <c r="Y37" s="110"/>
    </row>
    <row r="38" spans="1:25" ht="12.75" thickBot="1">
      <c r="A38" s="34"/>
      <c r="B38" s="34"/>
      <c r="C38" s="34">
        <v>37</v>
      </c>
      <c r="D38" s="190">
        <v>1118.2016000000001</v>
      </c>
      <c r="E38" s="191">
        <v>32.027999999999999</v>
      </c>
      <c r="F38" s="191">
        <v>39.013100000000001</v>
      </c>
      <c r="G38" s="191">
        <v>41.594499999999996</v>
      </c>
      <c r="H38" s="191">
        <v>29846.35</v>
      </c>
      <c r="I38" s="191">
        <v>66.483000000000004</v>
      </c>
      <c r="J38" s="37">
        <f t="shared" si="0"/>
        <v>8.2906527777777779</v>
      </c>
      <c r="L38" s="196">
        <v>1119.5504000000001</v>
      </c>
      <c r="M38" s="197">
        <v>32.027999999999999</v>
      </c>
      <c r="N38" s="197">
        <v>39.013100000000001</v>
      </c>
      <c r="O38" s="197">
        <v>41.594499999999996</v>
      </c>
      <c r="P38" s="197">
        <v>29888.75</v>
      </c>
      <c r="Q38" s="197">
        <v>67.015000000000001</v>
      </c>
      <c r="R38" s="37">
        <f t="shared" si="1"/>
        <v>8.3024305555555564</v>
      </c>
      <c r="S38" s="20"/>
      <c r="T38" s="111"/>
      <c r="U38" s="112"/>
      <c r="V38" s="112"/>
      <c r="W38" s="111"/>
      <c r="X38" s="112"/>
      <c r="Y38" s="113"/>
    </row>
    <row r="39" spans="1:25">
      <c r="A39" s="13" t="s">
        <v>14</v>
      </c>
      <c r="B39" s="13" t="s">
        <v>15</v>
      </c>
      <c r="C39" s="13">
        <v>22</v>
      </c>
      <c r="D39" s="182">
        <v>3642.0727999999999</v>
      </c>
      <c r="E39" s="183">
        <v>40.328099999999999</v>
      </c>
      <c r="F39" s="183">
        <v>43.264200000000002</v>
      </c>
      <c r="G39" s="183">
        <v>43.882899999999999</v>
      </c>
      <c r="H39" s="183">
        <v>7287.69</v>
      </c>
      <c r="I39" s="183">
        <v>15.827999999999999</v>
      </c>
      <c r="J39" s="16">
        <f t="shared" si="0"/>
        <v>2.0243583333333333</v>
      </c>
      <c r="L39" s="192">
        <v>3643.1904</v>
      </c>
      <c r="M39" s="193">
        <v>40.328099999999999</v>
      </c>
      <c r="N39" s="193">
        <v>43.264200000000002</v>
      </c>
      <c r="O39" s="193">
        <v>43.882899999999999</v>
      </c>
      <c r="P39" s="193">
        <v>7276.56</v>
      </c>
      <c r="Q39" s="193">
        <v>14.156000000000001</v>
      </c>
      <c r="R39" s="16">
        <f t="shared" si="1"/>
        <v>2.021266666666667</v>
      </c>
      <c r="S39" s="20"/>
      <c r="T39" s="21">
        <f>bdrate($D39:$D42,E39:E42,$L39:$L42,M39:M42)</f>
        <v>9.9609872750705541E-4</v>
      </c>
      <c r="U39" s="22">
        <f>bdrate($D39:$D42,F39:F42,$L39:$L42,N39:N42)</f>
        <v>9.4822910315617293E-4</v>
      </c>
      <c r="V39" s="22">
        <f>bdrate($D39:$D42,G39:G42,$L39:$L42,O39:O42)</f>
        <v>9.4232772342062177E-4</v>
      </c>
      <c r="W39" s="44">
        <f>bdrateOld($D39:$D42,E39:E42,$L39:$L42,M39:M42)</f>
        <v>9.9957831412833542E-4</v>
      </c>
      <c r="X39" s="45">
        <f>bdrateOld($D39:$D42,F39:F42,$L39:$L42,N39:N42)</f>
        <v>9.5727203261275484E-4</v>
      </c>
      <c r="Y39" s="46">
        <f>bdrateOld($D39:$D42,G39:G42,$L39:$L42,O39:O42)</f>
        <v>9.5226744714560496E-4</v>
      </c>
    </row>
    <row r="40" spans="1:25">
      <c r="A40" s="24" t="s">
        <v>16</v>
      </c>
      <c r="B40" s="24"/>
      <c r="C40" s="24">
        <v>27</v>
      </c>
      <c r="D40" s="186">
        <v>1757.3648000000001</v>
      </c>
      <c r="E40" s="187">
        <v>37.229599999999998</v>
      </c>
      <c r="F40" s="187">
        <v>41.075899999999997</v>
      </c>
      <c r="G40" s="187">
        <v>41.362699999999997</v>
      </c>
      <c r="H40" s="187">
        <v>6421.74</v>
      </c>
      <c r="I40" s="187">
        <v>13.218</v>
      </c>
      <c r="J40" s="27">
        <f t="shared" si="0"/>
        <v>1.7838166666666666</v>
      </c>
      <c r="L40" s="194">
        <v>1758.4752000000001</v>
      </c>
      <c r="M40" s="195">
        <v>37.229599999999998</v>
      </c>
      <c r="N40" s="195">
        <v>41.075899999999997</v>
      </c>
      <c r="O40" s="195">
        <v>41.362699999999997</v>
      </c>
      <c r="P40" s="195">
        <v>6426.38</v>
      </c>
      <c r="Q40" s="195">
        <v>11.795999999999999</v>
      </c>
      <c r="R40" s="27">
        <f t="shared" si="1"/>
        <v>1.7851055555555555</v>
      </c>
      <c r="S40" s="20"/>
      <c r="T40" s="108"/>
      <c r="U40" s="109"/>
      <c r="V40" s="109"/>
      <c r="W40" s="108"/>
      <c r="X40" s="109"/>
      <c r="Y40" s="110"/>
    </row>
    <row r="41" spans="1:25">
      <c r="A41" s="24"/>
      <c r="B41" s="24"/>
      <c r="C41" s="24">
        <v>32</v>
      </c>
      <c r="D41" s="186">
        <v>867.28800000000001</v>
      </c>
      <c r="E41" s="187">
        <v>34.362000000000002</v>
      </c>
      <c r="F41" s="187">
        <v>39.227699999999999</v>
      </c>
      <c r="G41" s="187">
        <v>39.2759</v>
      </c>
      <c r="H41" s="187">
        <v>5759.72</v>
      </c>
      <c r="I41" s="187">
        <v>11.795999999999999</v>
      </c>
      <c r="J41" s="27">
        <f t="shared" si="0"/>
        <v>1.5999222222222222</v>
      </c>
      <c r="L41" s="194">
        <v>868.39760000000001</v>
      </c>
      <c r="M41" s="195">
        <v>34.362000000000002</v>
      </c>
      <c r="N41" s="195">
        <v>39.227699999999999</v>
      </c>
      <c r="O41" s="195">
        <v>39.2759</v>
      </c>
      <c r="P41" s="195">
        <v>5756</v>
      </c>
      <c r="Q41" s="195">
        <v>9.9529999999999994</v>
      </c>
      <c r="R41" s="27">
        <f t="shared" si="1"/>
        <v>1.5988888888888888</v>
      </c>
      <c r="S41" s="20"/>
      <c r="T41" s="108"/>
      <c r="U41" s="109"/>
      <c r="V41" s="109"/>
      <c r="W41" s="108"/>
      <c r="X41" s="109"/>
      <c r="Y41" s="110"/>
    </row>
    <row r="42" spans="1:25" ht="12.75" thickBot="1">
      <c r="A42" s="24"/>
      <c r="B42" s="34"/>
      <c r="C42" s="34">
        <v>37</v>
      </c>
      <c r="D42" s="190">
        <v>460.41039999999998</v>
      </c>
      <c r="E42" s="191">
        <v>31.919599999999999</v>
      </c>
      <c r="F42" s="191">
        <v>37.809199999999997</v>
      </c>
      <c r="G42" s="191">
        <v>37.681899999999999</v>
      </c>
      <c r="H42" s="191">
        <v>5287.95</v>
      </c>
      <c r="I42" s="191">
        <v>11.218</v>
      </c>
      <c r="J42" s="37">
        <f t="shared" si="0"/>
        <v>1.4688749999999999</v>
      </c>
      <c r="L42" s="196">
        <v>461.5256</v>
      </c>
      <c r="M42" s="197">
        <v>31.919599999999999</v>
      </c>
      <c r="N42" s="197">
        <v>37.809199999999997</v>
      </c>
      <c r="O42" s="197">
        <v>37.681899999999999</v>
      </c>
      <c r="P42" s="197">
        <v>5283.83</v>
      </c>
      <c r="Q42" s="197">
        <v>8.64</v>
      </c>
      <c r="R42" s="37">
        <f t="shared" si="1"/>
        <v>1.4677305555555555</v>
      </c>
      <c r="S42" s="20"/>
      <c r="T42" s="111"/>
      <c r="U42" s="112"/>
      <c r="V42" s="112"/>
      <c r="W42" s="111"/>
      <c r="X42" s="112"/>
      <c r="Y42" s="113"/>
    </row>
    <row r="43" spans="1:25">
      <c r="A43" s="24"/>
      <c r="B43" s="13" t="s">
        <v>17</v>
      </c>
      <c r="C43" s="13">
        <v>22</v>
      </c>
      <c r="D43" s="182">
        <v>3827.7608</v>
      </c>
      <c r="E43" s="183">
        <v>40.208399999999997</v>
      </c>
      <c r="F43" s="183">
        <v>43.722999999999999</v>
      </c>
      <c r="G43" s="183">
        <v>45.258600000000001</v>
      </c>
      <c r="H43" s="183">
        <v>8247.07</v>
      </c>
      <c r="I43" s="183">
        <v>18.670999999999999</v>
      </c>
      <c r="J43" s="16">
        <f t="shared" si="0"/>
        <v>2.2908527777777778</v>
      </c>
      <c r="L43" s="192">
        <v>3829.1280000000002</v>
      </c>
      <c r="M43" s="193">
        <v>40.208399999999997</v>
      </c>
      <c r="N43" s="193">
        <v>43.722999999999999</v>
      </c>
      <c r="O43" s="193">
        <v>45.258600000000001</v>
      </c>
      <c r="P43" s="193">
        <v>8263.25</v>
      </c>
      <c r="Q43" s="193">
        <v>18.515000000000001</v>
      </c>
      <c r="R43" s="16">
        <f t="shared" si="1"/>
        <v>2.2953472222222224</v>
      </c>
      <c r="S43" s="20"/>
      <c r="T43" s="21">
        <f>bdrate($D43:$D46,E43:E46,$L43:$L46,M43:M46)</f>
        <v>1.2560118945494914E-3</v>
      </c>
      <c r="U43" s="22">
        <f>bdrate($D43:$D46,F43:F46,$L43:$L46,N43:N46)</f>
        <v>1.1080497324618133E-3</v>
      </c>
      <c r="V43" s="22">
        <f>bdrate($D43:$D46,G43:G46,$L43:$L46,O43:O46)</f>
        <v>1.0897830524949637E-3</v>
      </c>
      <c r="W43" s="44">
        <f>bdrateOld($D43:$D46,E43:E46,$L43:$L46,M43:M46)</f>
        <v>1.2547925231236601E-3</v>
      </c>
      <c r="X43" s="45">
        <f>bdrateOld($D43:$D46,F43:F46,$L43:$L46,N43:N46)</f>
        <v>1.1190210016798208E-3</v>
      </c>
      <c r="Y43" s="46">
        <f>bdrateOld($D43:$D46,G43:G46,$L43:$L46,O43:O46)</f>
        <v>1.1040156425885517E-3</v>
      </c>
    </row>
    <row r="44" spans="1:25">
      <c r="A44" s="24"/>
      <c r="B44" s="24"/>
      <c r="C44" s="24">
        <v>27</v>
      </c>
      <c r="D44" s="186">
        <v>1801.2783999999999</v>
      </c>
      <c r="E44" s="187">
        <v>37.718499999999999</v>
      </c>
      <c r="F44" s="187">
        <v>41.900599999999997</v>
      </c>
      <c r="G44" s="187">
        <v>43.100099999999998</v>
      </c>
      <c r="H44" s="187">
        <v>7341.02</v>
      </c>
      <c r="I44" s="187">
        <v>15.109</v>
      </c>
      <c r="J44" s="27">
        <f t="shared" si="0"/>
        <v>2.0391722222222222</v>
      </c>
      <c r="L44" s="194">
        <v>1802.6288</v>
      </c>
      <c r="M44" s="195">
        <v>37.718499999999999</v>
      </c>
      <c r="N44" s="195">
        <v>41.900599999999997</v>
      </c>
      <c r="O44" s="195">
        <v>43.100099999999998</v>
      </c>
      <c r="P44" s="195">
        <v>7331.23</v>
      </c>
      <c r="Q44" s="195">
        <v>15.515000000000001</v>
      </c>
      <c r="R44" s="27">
        <f t="shared" si="1"/>
        <v>2.0364527777777774</v>
      </c>
      <c r="S44" s="20"/>
      <c r="T44" s="108"/>
      <c r="U44" s="109"/>
      <c r="V44" s="109"/>
      <c r="W44" s="108"/>
      <c r="X44" s="109"/>
      <c r="Y44" s="110"/>
    </row>
    <row r="45" spans="1:25">
      <c r="A45" s="24"/>
      <c r="B45" s="24"/>
      <c r="C45" s="24">
        <v>32</v>
      </c>
      <c r="D45" s="186">
        <v>910.90239999999994</v>
      </c>
      <c r="E45" s="187">
        <v>34.985399999999998</v>
      </c>
      <c r="F45" s="187">
        <v>40.322699999999998</v>
      </c>
      <c r="G45" s="187">
        <v>41.306800000000003</v>
      </c>
      <c r="H45" s="187">
        <v>6694.41</v>
      </c>
      <c r="I45" s="187">
        <v>13.874000000000001</v>
      </c>
      <c r="J45" s="27">
        <f t="shared" si="0"/>
        <v>1.8595583333333332</v>
      </c>
      <c r="L45" s="194">
        <v>912.24879999999996</v>
      </c>
      <c r="M45" s="195">
        <v>34.985399999999998</v>
      </c>
      <c r="N45" s="195">
        <v>40.322699999999998</v>
      </c>
      <c r="O45" s="195">
        <v>41.306800000000003</v>
      </c>
      <c r="P45" s="195">
        <v>6710.92</v>
      </c>
      <c r="Q45" s="195">
        <v>13.484</v>
      </c>
      <c r="R45" s="27">
        <f t="shared" si="1"/>
        <v>1.8641444444444444</v>
      </c>
      <c r="S45" s="20"/>
      <c r="T45" s="108"/>
      <c r="U45" s="109"/>
      <c r="V45" s="109"/>
      <c r="W45" s="108"/>
      <c r="X45" s="109"/>
      <c r="Y45" s="110"/>
    </row>
    <row r="46" spans="1:25" ht="12.75" thickBot="1">
      <c r="A46" s="24"/>
      <c r="B46" s="34"/>
      <c r="C46" s="34">
        <v>37</v>
      </c>
      <c r="D46" s="190">
        <v>485.62240000000003</v>
      </c>
      <c r="E46" s="191">
        <v>32.236899999999999</v>
      </c>
      <c r="F46" s="191">
        <v>39.127499999999998</v>
      </c>
      <c r="G46" s="191">
        <v>39.982700000000001</v>
      </c>
      <c r="H46" s="191">
        <v>6275.72</v>
      </c>
      <c r="I46" s="191">
        <v>12.045999999999999</v>
      </c>
      <c r="J46" s="37">
        <f t="shared" si="0"/>
        <v>1.7432555555555556</v>
      </c>
      <c r="L46" s="196">
        <v>486.98320000000001</v>
      </c>
      <c r="M46" s="197">
        <v>32.236899999999999</v>
      </c>
      <c r="N46" s="197">
        <v>39.127499999999998</v>
      </c>
      <c r="O46" s="197">
        <v>39.982700000000001</v>
      </c>
      <c r="P46" s="197">
        <v>6295.36</v>
      </c>
      <c r="Q46" s="197">
        <v>12.781000000000001</v>
      </c>
      <c r="R46" s="37">
        <f t="shared" si="1"/>
        <v>1.7487111111111111</v>
      </c>
      <c r="S46" s="20"/>
      <c r="T46" s="111"/>
      <c r="U46" s="112"/>
      <c r="V46" s="112"/>
      <c r="W46" s="111"/>
      <c r="X46" s="112"/>
      <c r="Y46" s="113"/>
    </row>
    <row r="47" spans="1:25">
      <c r="A47" s="24"/>
      <c r="B47" s="13" t="s">
        <v>18</v>
      </c>
      <c r="C47" s="13">
        <v>22</v>
      </c>
      <c r="D47" s="182">
        <v>7185.1624000000002</v>
      </c>
      <c r="E47" s="183">
        <v>38.216000000000001</v>
      </c>
      <c r="F47" s="183">
        <v>41.555799999999998</v>
      </c>
      <c r="G47" s="183">
        <v>42.584000000000003</v>
      </c>
      <c r="H47" s="183">
        <v>7868.82</v>
      </c>
      <c r="I47" s="183">
        <v>19.343</v>
      </c>
      <c r="J47" s="16">
        <f t="shared" si="0"/>
        <v>2.1857833333333332</v>
      </c>
      <c r="L47" s="192">
        <v>7186.2831999999999</v>
      </c>
      <c r="M47" s="193">
        <v>38.216000000000001</v>
      </c>
      <c r="N47" s="193">
        <v>41.555799999999998</v>
      </c>
      <c r="O47" s="193">
        <v>42.584000000000003</v>
      </c>
      <c r="P47" s="193">
        <v>7860.81</v>
      </c>
      <c r="Q47" s="193">
        <v>16.984000000000002</v>
      </c>
      <c r="R47" s="16">
        <f t="shared" si="1"/>
        <v>2.1835583333333335</v>
      </c>
      <c r="S47" s="20"/>
      <c r="T47" s="21">
        <f>bdrate($D47:$D50,E47:E50,$L47:$L50,M47:M50)</f>
        <v>5.8445885085789406E-4</v>
      </c>
      <c r="U47" s="22">
        <f>bdrate($D47:$D50,F47:F50,$L47:$L50,N47:N50)</f>
        <v>5.0860727475865453E-4</v>
      </c>
      <c r="V47" s="22">
        <f>bdrate($D47:$D50,G47:G50,$L47:$L50,O47:O50)</f>
        <v>5.1170057945948422E-4</v>
      </c>
      <c r="W47" s="44">
        <f>bdrateOld($D47:$D50,E47:E50,$L47:$L50,M47:M50)</f>
        <v>5.8653779626149927E-4</v>
      </c>
      <c r="X47" s="45">
        <f>bdrateOld($D47:$D50,F47:F50,$L47:$L50,N47:N50)</f>
        <v>5.267532751489501E-4</v>
      </c>
      <c r="Y47" s="46">
        <f>bdrateOld($D47:$D50,G47:G50,$L47:$L50,O47:O50)</f>
        <v>5.2864516082218316E-4</v>
      </c>
    </row>
    <row r="48" spans="1:25">
      <c r="A48" s="24"/>
      <c r="B48" s="24"/>
      <c r="C48" s="24">
        <v>27</v>
      </c>
      <c r="D48" s="186">
        <v>3272.828</v>
      </c>
      <c r="E48" s="187">
        <v>34.731400000000001</v>
      </c>
      <c r="F48" s="187">
        <v>39.109499999999997</v>
      </c>
      <c r="G48" s="187">
        <v>40.051400000000001</v>
      </c>
      <c r="H48" s="187">
        <v>6689.39</v>
      </c>
      <c r="I48" s="187">
        <v>15.374000000000001</v>
      </c>
      <c r="J48" s="27">
        <f t="shared" si="0"/>
        <v>1.8581638888888889</v>
      </c>
      <c r="L48" s="194">
        <v>3273.9448000000002</v>
      </c>
      <c r="M48" s="195">
        <v>34.731400000000001</v>
      </c>
      <c r="N48" s="195">
        <v>39.109499999999997</v>
      </c>
      <c r="O48" s="195">
        <v>40.051400000000001</v>
      </c>
      <c r="P48" s="195">
        <v>6686.36</v>
      </c>
      <c r="Q48" s="195">
        <v>13.561999999999999</v>
      </c>
      <c r="R48" s="27">
        <f t="shared" si="1"/>
        <v>1.8573222222222221</v>
      </c>
      <c r="S48" s="20"/>
      <c r="T48" s="108"/>
      <c r="U48" s="109"/>
      <c r="V48" s="109"/>
      <c r="W48" s="108"/>
      <c r="X48" s="109"/>
      <c r="Y48" s="110"/>
    </row>
    <row r="49" spans="1:25">
      <c r="A49" s="24"/>
      <c r="B49" s="24"/>
      <c r="C49" s="24">
        <v>32</v>
      </c>
      <c r="D49" s="186">
        <v>1540.0912000000001</v>
      </c>
      <c r="E49" s="187">
        <v>31.591999999999999</v>
      </c>
      <c r="F49" s="187">
        <v>37.309600000000003</v>
      </c>
      <c r="G49" s="187">
        <v>38.154899999999998</v>
      </c>
      <c r="H49" s="187">
        <v>5909.17</v>
      </c>
      <c r="I49" s="187">
        <v>13.545999999999999</v>
      </c>
      <c r="J49" s="27">
        <f t="shared" si="0"/>
        <v>1.6414361111111111</v>
      </c>
      <c r="L49" s="194">
        <v>1541.2080000000001</v>
      </c>
      <c r="M49" s="195">
        <v>31.591999999999999</v>
      </c>
      <c r="N49" s="195">
        <v>37.309600000000003</v>
      </c>
      <c r="O49" s="195">
        <v>38.154899999999998</v>
      </c>
      <c r="P49" s="195">
        <v>5898.08</v>
      </c>
      <c r="Q49" s="195">
        <v>11.561999999999999</v>
      </c>
      <c r="R49" s="27">
        <f t="shared" si="1"/>
        <v>1.6383555555555556</v>
      </c>
      <c r="S49" s="20"/>
      <c r="T49" s="108"/>
      <c r="U49" s="109"/>
      <c r="V49" s="109"/>
      <c r="W49" s="108"/>
      <c r="X49" s="109"/>
      <c r="Y49" s="110"/>
    </row>
    <row r="50" spans="1:25" ht="12.75" thickBot="1">
      <c r="A50" s="24"/>
      <c r="B50" s="34"/>
      <c r="C50" s="34">
        <v>37</v>
      </c>
      <c r="D50" s="190">
        <v>728.62</v>
      </c>
      <c r="E50" s="191">
        <v>28.656099999999999</v>
      </c>
      <c r="F50" s="191">
        <v>36.047699999999999</v>
      </c>
      <c r="G50" s="191">
        <v>36.821100000000001</v>
      </c>
      <c r="H50" s="191">
        <v>5396.41</v>
      </c>
      <c r="I50" s="191">
        <v>12.452999999999999</v>
      </c>
      <c r="J50" s="37">
        <f t="shared" si="0"/>
        <v>1.4990027777777777</v>
      </c>
      <c r="L50" s="196">
        <v>729.73919999999998</v>
      </c>
      <c r="M50" s="197">
        <v>28.656099999999999</v>
      </c>
      <c r="N50" s="197">
        <v>36.047699999999999</v>
      </c>
      <c r="O50" s="197">
        <v>36.821100000000001</v>
      </c>
      <c r="P50" s="197">
        <v>5385.4</v>
      </c>
      <c r="Q50" s="197">
        <v>10.406000000000001</v>
      </c>
      <c r="R50" s="37">
        <f t="shared" si="1"/>
        <v>1.4959444444444443</v>
      </c>
      <c r="S50" s="20"/>
      <c r="T50" s="111"/>
      <c r="U50" s="112"/>
      <c r="V50" s="112"/>
      <c r="W50" s="111"/>
      <c r="X50" s="112"/>
      <c r="Y50" s="113"/>
    </row>
    <row r="51" spans="1:25">
      <c r="A51" s="24"/>
      <c r="B51" s="13" t="s">
        <v>19</v>
      </c>
      <c r="C51" s="13">
        <v>22</v>
      </c>
      <c r="D51" s="182">
        <v>5017.0904</v>
      </c>
      <c r="E51" s="183">
        <v>38.9681</v>
      </c>
      <c r="F51" s="183">
        <v>41.527500000000003</v>
      </c>
      <c r="G51" s="183">
        <v>42.954000000000001</v>
      </c>
      <c r="H51" s="183">
        <v>5825.9</v>
      </c>
      <c r="I51" s="183">
        <v>12.920999999999999</v>
      </c>
      <c r="J51" s="16">
        <f t="shared" si="0"/>
        <v>1.6183055555555554</v>
      </c>
      <c r="L51" s="192">
        <v>5017.7183999999997</v>
      </c>
      <c r="M51" s="193">
        <v>38.9681</v>
      </c>
      <c r="N51" s="193">
        <v>41.527500000000003</v>
      </c>
      <c r="O51" s="193">
        <v>42.954000000000001</v>
      </c>
      <c r="P51" s="193">
        <v>5820.2</v>
      </c>
      <c r="Q51" s="193">
        <v>13.156000000000001</v>
      </c>
      <c r="R51" s="16">
        <f t="shared" si="1"/>
        <v>1.6167222222222222</v>
      </c>
      <c r="S51" s="20"/>
      <c r="T51" s="21">
        <f>bdrate($D51:$D54,E51:E54,$L51:$L54,M51:M54)</f>
        <v>5.0215653138718785E-4</v>
      </c>
      <c r="U51" s="22">
        <f>bdrate($D51:$D54,F51:F54,$L51:$L54,N51:N54)</f>
        <v>4.4874891637913805E-4</v>
      </c>
      <c r="V51" s="22">
        <f>bdrate($D51:$D54,G51:G54,$L51:$L54,O51:O54)</f>
        <v>4.5374074685544663E-4</v>
      </c>
      <c r="W51" s="44">
        <f>bdrateOld($D51:$D54,E51:E54,$L51:$L54,M51:M54)</f>
        <v>5.0390796950283701E-4</v>
      </c>
      <c r="X51" s="45">
        <f>bdrateOld($D51:$D54,F51:F54,$L51:$L54,N51:N54)</f>
        <v>4.598979249730295E-4</v>
      </c>
      <c r="Y51" s="46">
        <f>bdrateOld($D51:$D54,G51:G54,$L51:$L54,O51:O54)</f>
        <v>4.6353627264683617E-4</v>
      </c>
    </row>
    <row r="52" spans="1:25">
      <c r="A52" s="24"/>
      <c r="B52" s="24"/>
      <c r="C52" s="24">
        <v>27</v>
      </c>
      <c r="D52" s="186">
        <v>2139.8872000000001</v>
      </c>
      <c r="E52" s="187">
        <v>35.844799999999999</v>
      </c>
      <c r="F52" s="187">
        <v>39.288499999999999</v>
      </c>
      <c r="G52" s="187">
        <v>40.878399999999999</v>
      </c>
      <c r="H52" s="187">
        <v>4977.7</v>
      </c>
      <c r="I52" s="187">
        <v>10.749000000000001</v>
      </c>
      <c r="J52" s="27">
        <f t="shared" si="0"/>
        <v>1.3826944444444444</v>
      </c>
      <c r="L52" s="194">
        <v>2140.5232000000001</v>
      </c>
      <c r="M52" s="195">
        <v>35.844799999999999</v>
      </c>
      <c r="N52" s="195">
        <v>39.288499999999999</v>
      </c>
      <c r="O52" s="195">
        <v>40.878399999999999</v>
      </c>
      <c r="P52" s="195">
        <v>4985.03</v>
      </c>
      <c r="Q52" s="195">
        <v>10.109</v>
      </c>
      <c r="R52" s="27">
        <f t="shared" si="1"/>
        <v>1.3847305555555556</v>
      </c>
      <c r="S52" s="20"/>
      <c r="T52" s="108"/>
      <c r="U52" s="109"/>
      <c r="V52" s="109"/>
      <c r="W52" s="108"/>
      <c r="X52" s="109"/>
      <c r="Y52" s="110"/>
    </row>
    <row r="53" spans="1:25">
      <c r="A53" s="24"/>
      <c r="B53" s="24"/>
      <c r="C53" s="24">
        <v>32</v>
      </c>
      <c r="D53" s="186">
        <v>1008.5712</v>
      </c>
      <c r="E53" s="187">
        <v>33.0002</v>
      </c>
      <c r="F53" s="187">
        <v>37.517099999999999</v>
      </c>
      <c r="G53" s="187">
        <v>39.263500000000001</v>
      </c>
      <c r="H53" s="187">
        <v>4356.1499999999996</v>
      </c>
      <c r="I53" s="187">
        <v>9.093</v>
      </c>
      <c r="J53" s="27">
        <f t="shared" si="0"/>
        <v>1.2100416666666665</v>
      </c>
      <c r="L53" s="194">
        <v>1009.2024</v>
      </c>
      <c r="M53" s="195">
        <v>33.0002</v>
      </c>
      <c r="N53" s="195">
        <v>37.517099999999999</v>
      </c>
      <c r="O53" s="195">
        <v>39.263500000000001</v>
      </c>
      <c r="P53" s="195">
        <v>4362.53</v>
      </c>
      <c r="Q53" s="195">
        <v>8.9209999999999994</v>
      </c>
      <c r="R53" s="27">
        <f t="shared" si="1"/>
        <v>1.2118138888888887</v>
      </c>
      <c r="S53" s="20"/>
      <c r="T53" s="108"/>
      <c r="U53" s="109"/>
      <c r="V53" s="109"/>
      <c r="W53" s="108"/>
      <c r="X53" s="109"/>
      <c r="Y53" s="110"/>
    </row>
    <row r="54" spans="1:25" ht="12.75" thickBot="1">
      <c r="A54" s="34"/>
      <c r="B54" s="34"/>
      <c r="C54" s="34">
        <v>37</v>
      </c>
      <c r="D54" s="190">
        <v>492.32319999999999</v>
      </c>
      <c r="E54" s="191">
        <v>30.354099999999999</v>
      </c>
      <c r="F54" s="191">
        <v>36.246299999999998</v>
      </c>
      <c r="G54" s="191">
        <v>38.038400000000003</v>
      </c>
      <c r="H54" s="191">
        <v>3905.84</v>
      </c>
      <c r="I54" s="191">
        <v>8.4060000000000006</v>
      </c>
      <c r="J54" s="37">
        <f t="shared" si="0"/>
        <v>1.0849555555555557</v>
      </c>
      <c r="L54" s="196">
        <v>492.96480000000003</v>
      </c>
      <c r="M54" s="197">
        <v>30.354099999999999</v>
      </c>
      <c r="N54" s="197">
        <v>36.246299999999998</v>
      </c>
      <c r="O54" s="197">
        <v>38.038400000000003</v>
      </c>
      <c r="P54" s="197">
        <v>3921.49</v>
      </c>
      <c r="Q54" s="197">
        <v>8.1240000000000006</v>
      </c>
      <c r="R54" s="37">
        <f t="shared" si="1"/>
        <v>1.0893027777777777</v>
      </c>
      <c r="S54" s="20"/>
      <c r="T54" s="111"/>
      <c r="U54" s="112"/>
      <c r="V54" s="112"/>
      <c r="W54" s="111"/>
      <c r="X54" s="112"/>
      <c r="Y54" s="113"/>
    </row>
    <row r="55" spans="1:25">
      <c r="A55" s="13" t="s">
        <v>20</v>
      </c>
      <c r="B55" s="13" t="s">
        <v>21</v>
      </c>
      <c r="C55" s="13">
        <v>22</v>
      </c>
      <c r="D55" s="182">
        <v>1579.0272</v>
      </c>
      <c r="E55" s="183">
        <v>40.671999999999997</v>
      </c>
      <c r="F55" s="183">
        <v>44.156799999999997</v>
      </c>
      <c r="G55" s="183">
        <v>43.325400000000002</v>
      </c>
      <c r="H55" s="183">
        <v>1961.47</v>
      </c>
      <c r="I55" s="183">
        <v>4.6239999999999997</v>
      </c>
      <c r="J55" s="16">
        <f t="shared" si="0"/>
        <v>0.54485277777777774</v>
      </c>
      <c r="L55" s="192">
        <v>1580.1432</v>
      </c>
      <c r="M55" s="193">
        <v>40.671999999999997</v>
      </c>
      <c r="N55" s="193">
        <v>44.156799999999997</v>
      </c>
      <c r="O55" s="193">
        <v>43.325400000000002</v>
      </c>
      <c r="P55" s="193">
        <v>1955.87</v>
      </c>
      <c r="Q55" s="193">
        <v>4.0309999999999997</v>
      </c>
      <c r="R55" s="16">
        <f t="shared" si="1"/>
        <v>0.54329722222222221</v>
      </c>
      <c r="S55" s="20"/>
      <c r="T55" s="21">
        <f>bdrate($D55:$D58,E55:E58,$L55:$L58,M55:M58)</f>
        <v>2.1911101682359213E-3</v>
      </c>
      <c r="U55" s="22">
        <f>bdrate($D55:$D58,F55:F58,$L55:$L58,N55:N58)</f>
        <v>2.0464023303183865E-3</v>
      </c>
      <c r="V55" s="22">
        <f>bdrate($D55:$D58,G55:G58,$L55:$L58,O55:O58)</f>
        <v>2.047296776536367E-3</v>
      </c>
      <c r="W55" s="44">
        <f>bdrateOld($D55:$D58,E55:E58,$L55:$L58,M55:M58)</f>
        <v>2.2017623776504625E-3</v>
      </c>
      <c r="X55" s="45">
        <f>bdrateOld($D55:$D58,F55:F58,$L55:$L58,N55:N58)</f>
        <v>2.0802433644422358E-3</v>
      </c>
      <c r="Y55" s="46">
        <f>bdrateOld($D55:$D58,G55:G58,$L55:$L58,O55:O58)</f>
        <v>2.0808890285517467E-3</v>
      </c>
    </row>
    <row r="56" spans="1:25">
      <c r="A56" s="24" t="s">
        <v>22</v>
      </c>
      <c r="B56" s="24"/>
      <c r="C56" s="24">
        <v>27</v>
      </c>
      <c r="D56" s="186">
        <v>792.31920000000002</v>
      </c>
      <c r="E56" s="187">
        <v>36.941899999999997</v>
      </c>
      <c r="F56" s="187">
        <v>41.675600000000003</v>
      </c>
      <c r="G56" s="187">
        <v>40.458300000000001</v>
      </c>
      <c r="H56" s="187">
        <v>1741.32</v>
      </c>
      <c r="I56" s="187">
        <v>3.4990000000000001</v>
      </c>
      <c r="J56" s="27">
        <f t="shared" si="0"/>
        <v>0.48369999999999996</v>
      </c>
      <c r="L56" s="194">
        <v>793.44880000000001</v>
      </c>
      <c r="M56" s="195">
        <v>36.941899999999997</v>
      </c>
      <c r="N56" s="195">
        <v>41.675600000000003</v>
      </c>
      <c r="O56" s="195">
        <v>40.458300000000001</v>
      </c>
      <c r="P56" s="195">
        <v>1739.06</v>
      </c>
      <c r="Q56" s="195">
        <v>3.3279999999999998</v>
      </c>
      <c r="R56" s="27">
        <f t="shared" si="1"/>
        <v>0.48307222222222218</v>
      </c>
      <c r="S56" s="20"/>
      <c r="T56" s="108"/>
      <c r="U56" s="109"/>
      <c r="V56" s="109"/>
      <c r="W56" s="108"/>
      <c r="X56" s="109"/>
      <c r="Y56" s="110"/>
    </row>
    <row r="57" spans="1:25">
      <c r="A57" s="24"/>
      <c r="B57" s="24"/>
      <c r="C57" s="24">
        <v>32</v>
      </c>
      <c r="D57" s="186">
        <v>394.82319999999999</v>
      </c>
      <c r="E57" s="187">
        <v>33.589199999999998</v>
      </c>
      <c r="F57" s="187">
        <v>39.714399999999998</v>
      </c>
      <c r="G57" s="187">
        <v>38.195700000000002</v>
      </c>
      <c r="H57" s="187">
        <v>1559.79</v>
      </c>
      <c r="I57" s="187">
        <v>3.109</v>
      </c>
      <c r="J57" s="27">
        <f t="shared" si="0"/>
        <v>0.43327499999999997</v>
      </c>
      <c r="L57" s="194">
        <v>395.94240000000002</v>
      </c>
      <c r="M57" s="195">
        <v>33.589199999999998</v>
      </c>
      <c r="N57" s="195">
        <v>39.714399999999998</v>
      </c>
      <c r="O57" s="195">
        <v>38.195700000000002</v>
      </c>
      <c r="P57" s="195">
        <v>1558.05</v>
      </c>
      <c r="Q57" s="195">
        <v>2.8740000000000001</v>
      </c>
      <c r="R57" s="27">
        <f t="shared" si="1"/>
        <v>0.43279166666666663</v>
      </c>
      <c r="S57" s="20"/>
      <c r="T57" s="108"/>
      <c r="U57" s="109"/>
      <c r="V57" s="109"/>
      <c r="W57" s="108"/>
      <c r="X57" s="109"/>
      <c r="Y57" s="110"/>
    </row>
    <row r="58" spans="1:25" ht="12.75" thickBot="1">
      <c r="A58" s="24"/>
      <c r="B58" s="34"/>
      <c r="C58" s="34">
        <v>37</v>
      </c>
      <c r="D58" s="190">
        <v>207.0504</v>
      </c>
      <c r="E58" s="191">
        <v>30.806799999999999</v>
      </c>
      <c r="F58" s="191">
        <v>38.306699999999999</v>
      </c>
      <c r="G58" s="191">
        <v>36.566099999999999</v>
      </c>
      <c r="H58" s="191">
        <v>1421.4</v>
      </c>
      <c r="I58" s="191">
        <v>3.6709999999999998</v>
      </c>
      <c r="J58" s="37">
        <f t="shared" si="0"/>
        <v>0.39483333333333337</v>
      </c>
      <c r="L58" s="196">
        <v>208.16079999999999</v>
      </c>
      <c r="M58" s="197">
        <v>30.806799999999999</v>
      </c>
      <c r="N58" s="197">
        <v>38.306699999999999</v>
      </c>
      <c r="O58" s="197">
        <v>36.566099999999999</v>
      </c>
      <c r="P58" s="197">
        <v>1420.26</v>
      </c>
      <c r="Q58" s="197">
        <v>2.5779999999999998</v>
      </c>
      <c r="R58" s="37">
        <f t="shared" si="1"/>
        <v>0.39451666666666668</v>
      </c>
      <c r="S58" s="20"/>
      <c r="T58" s="111"/>
      <c r="U58" s="112"/>
      <c r="V58" s="112"/>
      <c r="W58" s="111"/>
      <c r="X58" s="112"/>
      <c r="Y58" s="113"/>
    </row>
    <row r="59" spans="1:25">
      <c r="A59" s="24"/>
      <c r="B59" s="13" t="s">
        <v>23</v>
      </c>
      <c r="C59" s="13">
        <v>22</v>
      </c>
      <c r="D59" s="182">
        <v>1698.6528000000001</v>
      </c>
      <c r="E59" s="183">
        <v>37.953000000000003</v>
      </c>
      <c r="F59" s="183">
        <v>43.247900000000001</v>
      </c>
      <c r="G59" s="183">
        <v>44.253799999999998</v>
      </c>
      <c r="H59" s="183">
        <v>2091.12</v>
      </c>
      <c r="I59" s="183">
        <v>5.5309999999999997</v>
      </c>
      <c r="J59" s="16">
        <f t="shared" si="0"/>
        <v>0.58086666666666664</v>
      </c>
      <c r="L59" s="192">
        <v>1700.0128</v>
      </c>
      <c r="M59" s="193">
        <v>37.953000000000003</v>
      </c>
      <c r="N59" s="193">
        <v>43.247900000000001</v>
      </c>
      <c r="O59" s="193">
        <v>44.253799999999998</v>
      </c>
      <c r="P59" s="193">
        <v>2093.75</v>
      </c>
      <c r="Q59" s="193">
        <v>5.234</v>
      </c>
      <c r="R59" s="16">
        <f t="shared" si="1"/>
        <v>0.58159722222222221</v>
      </c>
      <c r="S59" s="20"/>
      <c r="T59" s="21">
        <f>bdrate($D59:$D62,E59:E62,$L59:$L62,M59:M62)</f>
        <v>3.5205729393454899E-3</v>
      </c>
      <c r="U59" s="22">
        <f>bdrate($D59:$D62,F59:F62,$L59:$L62,N59:N62)</f>
        <v>3.0169392217751501E-3</v>
      </c>
      <c r="V59" s="22">
        <f>bdrate($D59:$D62,G59:G62,$L59:$L62,O59:O62)</f>
        <v>3.0058282917726498E-3</v>
      </c>
      <c r="W59" s="44">
        <f>bdrateOld($D59:$D62,E59:E62,$L59:$L62,M59:M62)</f>
        <v>3.5308332658634534E-3</v>
      </c>
      <c r="X59" s="45">
        <f>bdrateOld($D59:$D62,F59:F62,$L59:$L62,N59:N62)</f>
        <v>3.1325442125194058E-3</v>
      </c>
      <c r="Y59" s="46">
        <f>bdrateOld($D59:$D62,G59:G62,$L59:$L62,O59:O62)</f>
        <v>3.1254556741298067E-3</v>
      </c>
    </row>
    <row r="60" spans="1:25">
      <c r="A60" s="24"/>
      <c r="B60" s="24"/>
      <c r="C60" s="24">
        <v>27</v>
      </c>
      <c r="D60" s="186">
        <v>657.39840000000004</v>
      </c>
      <c r="E60" s="187">
        <v>34.651499999999999</v>
      </c>
      <c r="F60" s="187">
        <v>41.229900000000001</v>
      </c>
      <c r="G60" s="187">
        <v>42.192799999999998</v>
      </c>
      <c r="H60" s="187">
        <v>1728.09</v>
      </c>
      <c r="I60" s="187">
        <v>4.1870000000000003</v>
      </c>
      <c r="J60" s="27">
        <f t="shared" si="0"/>
        <v>0.48002499999999998</v>
      </c>
      <c r="L60" s="194">
        <v>658.75360000000001</v>
      </c>
      <c r="M60" s="195">
        <v>34.651499999999999</v>
      </c>
      <c r="N60" s="195">
        <v>41.229900000000001</v>
      </c>
      <c r="O60" s="195">
        <v>42.192799999999998</v>
      </c>
      <c r="P60" s="195">
        <v>1732.66</v>
      </c>
      <c r="Q60" s="195">
        <v>4.4059999999999997</v>
      </c>
      <c r="R60" s="27">
        <f t="shared" si="1"/>
        <v>0.48129444444444447</v>
      </c>
      <c r="S60" s="20"/>
      <c r="T60" s="108"/>
      <c r="U60" s="109"/>
      <c r="V60" s="109"/>
      <c r="W60" s="108"/>
      <c r="X60" s="109"/>
      <c r="Y60" s="110"/>
    </row>
    <row r="61" spans="1:25">
      <c r="A61" s="24"/>
      <c r="B61" s="24"/>
      <c r="C61" s="24">
        <v>32</v>
      </c>
      <c r="D61" s="186">
        <v>297.02</v>
      </c>
      <c r="E61" s="187">
        <v>31.874400000000001</v>
      </c>
      <c r="F61" s="187">
        <v>39.718699999999998</v>
      </c>
      <c r="G61" s="187">
        <v>40.696599999999997</v>
      </c>
      <c r="H61" s="187">
        <v>1536</v>
      </c>
      <c r="I61" s="187">
        <v>3.9529999999999998</v>
      </c>
      <c r="J61" s="27">
        <f t="shared" si="0"/>
        <v>0.42666666666666669</v>
      </c>
      <c r="L61" s="194">
        <v>298.37360000000001</v>
      </c>
      <c r="M61" s="195">
        <v>31.874400000000001</v>
      </c>
      <c r="N61" s="195">
        <v>39.718699999999998</v>
      </c>
      <c r="O61" s="195">
        <v>40.696599999999997</v>
      </c>
      <c r="P61" s="195">
        <v>1534.08</v>
      </c>
      <c r="Q61" s="195">
        <v>4.7489999999999997</v>
      </c>
      <c r="R61" s="27">
        <f t="shared" si="1"/>
        <v>0.42613333333333331</v>
      </c>
      <c r="S61" s="20"/>
      <c r="T61" s="108"/>
      <c r="U61" s="109"/>
      <c r="V61" s="109"/>
      <c r="W61" s="108"/>
      <c r="X61" s="109"/>
      <c r="Y61" s="110"/>
    </row>
    <row r="62" spans="1:25" ht="12.75" thickBot="1">
      <c r="A62" s="24"/>
      <c r="B62" s="34"/>
      <c r="C62" s="34">
        <v>37</v>
      </c>
      <c r="D62" s="190">
        <v>148.4136</v>
      </c>
      <c r="E62" s="191">
        <v>29.2013</v>
      </c>
      <c r="F62" s="191">
        <v>38.7517</v>
      </c>
      <c r="G62" s="191">
        <v>39.718200000000003</v>
      </c>
      <c r="H62" s="191">
        <v>1426.9</v>
      </c>
      <c r="I62" s="191">
        <v>3.7810000000000001</v>
      </c>
      <c r="J62" s="37">
        <f t="shared" si="0"/>
        <v>0.39636111111111116</v>
      </c>
      <c r="L62" s="196">
        <v>149.77279999999999</v>
      </c>
      <c r="M62" s="197">
        <v>29.2013</v>
      </c>
      <c r="N62" s="197">
        <v>38.7517</v>
      </c>
      <c r="O62" s="197">
        <v>39.718200000000003</v>
      </c>
      <c r="P62" s="197">
        <v>1433.27</v>
      </c>
      <c r="Q62" s="197">
        <v>4.0309999999999997</v>
      </c>
      <c r="R62" s="37">
        <f t="shared" si="1"/>
        <v>0.39813055555555554</v>
      </c>
      <c r="S62" s="20"/>
      <c r="T62" s="111"/>
      <c r="U62" s="112"/>
      <c r="V62" s="112"/>
      <c r="W62" s="111"/>
      <c r="X62" s="112"/>
      <c r="Y62" s="113"/>
    </row>
    <row r="63" spans="1:25">
      <c r="A63" s="24"/>
      <c r="B63" s="13" t="s">
        <v>24</v>
      </c>
      <c r="C63" s="13">
        <v>22</v>
      </c>
      <c r="D63" s="182">
        <v>1710.2184</v>
      </c>
      <c r="E63" s="183">
        <v>38.182200000000002</v>
      </c>
      <c r="F63" s="183">
        <v>41.407200000000003</v>
      </c>
      <c r="G63" s="183">
        <v>42.3566</v>
      </c>
      <c r="H63" s="183">
        <v>1758.88</v>
      </c>
      <c r="I63" s="183">
        <v>4.9989999999999997</v>
      </c>
      <c r="J63" s="16">
        <f t="shared" si="0"/>
        <v>0.48857777777777783</v>
      </c>
      <c r="L63" s="192">
        <v>1711.348</v>
      </c>
      <c r="M63" s="193">
        <v>38.182200000000002</v>
      </c>
      <c r="N63" s="193">
        <v>41.407200000000003</v>
      </c>
      <c r="O63" s="193">
        <v>42.3566</v>
      </c>
      <c r="P63" s="193">
        <v>1753.07</v>
      </c>
      <c r="Q63" s="193">
        <v>3.9369999999999998</v>
      </c>
      <c r="R63" s="16">
        <f t="shared" si="1"/>
        <v>0.48696388888888886</v>
      </c>
      <c r="S63" s="20"/>
      <c r="T63" s="21">
        <f>bdrate($D63:$D66,E63:E66,$L63:$L66,M63:M66)</f>
        <v>2.4740810314078931E-3</v>
      </c>
      <c r="U63" s="22">
        <f>bdrate($D63:$D66,F63:F66,$L63:$L66,N63:N66)</f>
        <v>2.165899457161613E-3</v>
      </c>
      <c r="V63" s="22">
        <f>bdrate($D63:$D66,G63:G66,$L63:$L66,O63:O66)</f>
        <v>2.1459703076258663E-3</v>
      </c>
      <c r="W63" s="44">
        <f>bdrateOld($D63:$D66,E63:E66,$L63:$L66,M63:M66)</f>
        <v>2.4807056081992407E-3</v>
      </c>
      <c r="X63" s="45">
        <f>bdrateOld($D63:$D66,F63:F66,$L63:$L66,N63:N66)</f>
        <v>2.2302046106459361E-3</v>
      </c>
      <c r="Y63" s="46">
        <f>bdrateOld($D63:$D66,G63:G66,$L63:$L66,O63:O66)</f>
        <v>2.2176957070711989E-3</v>
      </c>
    </row>
    <row r="64" spans="1:25">
      <c r="A64" s="24"/>
      <c r="B64" s="24"/>
      <c r="C64" s="24">
        <v>27</v>
      </c>
      <c r="D64" s="186">
        <v>785.89760000000001</v>
      </c>
      <c r="E64" s="187">
        <v>34.842799999999997</v>
      </c>
      <c r="F64" s="187">
        <v>38.9255</v>
      </c>
      <c r="G64" s="187">
        <v>39.690300000000001</v>
      </c>
      <c r="H64" s="187">
        <v>1492.38</v>
      </c>
      <c r="I64" s="187">
        <v>4.0149999999999997</v>
      </c>
      <c r="J64" s="27">
        <f t="shared" si="0"/>
        <v>0.41455000000000003</v>
      </c>
      <c r="L64" s="194">
        <v>787.02</v>
      </c>
      <c r="M64" s="195">
        <v>34.842799999999997</v>
      </c>
      <c r="N64" s="195">
        <v>38.9255</v>
      </c>
      <c r="O64" s="195">
        <v>39.690300000000001</v>
      </c>
      <c r="P64" s="195">
        <v>1489.38</v>
      </c>
      <c r="Q64" s="195">
        <v>3.218</v>
      </c>
      <c r="R64" s="27">
        <f t="shared" si="1"/>
        <v>0.41371666666666668</v>
      </c>
      <c r="S64" s="20"/>
      <c r="T64" s="108"/>
      <c r="U64" s="109"/>
      <c r="V64" s="109"/>
      <c r="W64" s="108"/>
      <c r="X64" s="109"/>
      <c r="Y64" s="110"/>
    </row>
    <row r="65" spans="1:25">
      <c r="A65" s="24"/>
      <c r="B65" s="24"/>
      <c r="C65" s="24">
        <v>32</v>
      </c>
      <c r="D65" s="186">
        <v>367.93680000000001</v>
      </c>
      <c r="E65" s="187">
        <v>31.6587</v>
      </c>
      <c r="F65" s="187">
        <v>37.001300000000001</v>
      </c>
      <c r="G65" s="187">
        <v>37.678800000000003</v>
      </c>
      <c r="H65" s="187">
        <v>1320.48</v>
      </c>
      <c r="I65" s="187">
        <v>3.0779999999999998</v>
      </c>
      <c r="J65" s="27">
        <f t="shared" si="0"/>
        <v>0.36680000000000001</v>
      </c>
      <c r="L65" s="194">
        <v>369.05599999999998</v>
      </c>
      <c r="M65" s="195">
        <v>31.6587</v>
      </c>
      <c r="N65" s="195">
        <v>37.001300000000001</v>
      </c>
      <c r="O65" s="195">
        <v>37.678800000000003</v>
      </c>
      <c r="P65" s="195">
        <v>1315.67</v>
      </c>
      <c r="Q65" s="195">
        <v>2.7029999999999998</v>
      </c>
      <c r="R65" s="27">
        <f t="shared" si="1"/>
        <v>0.36546388888888892</v>
      </c>
      <c r="S65" s="20"/>
      <c r="T65" s="108"/>
      <c r="U65" s="109"/>
      <c r="V65" s="109"/>
      <c r="W65" s="108"/>
      <c r="X65" s="109"/>
      <c r="Y65" s="110"/>
    </row>
    <row r="66" spans="1:25" ht="12.75" thickBot="1">
      <c r="A66" s="24"/>
      <c r="B66" s="34"/>
      <c r="C66" s="34">
        <v>37</v>
      </c>
      <c r="D66" s="190">
        <v>172.89920000000001</v>
      </c>
      <c r="E66" s="191">
        <v>28.735399999999998</v>
      </c>
      <c r="F66" s="191">
        <v>35.654899999999998</v>
      </c>
      <c r="G66" s="191">
        <v>36.277999999999999</v>
      </c>
      <c r="H66" s="191">
        <v>1199.3399999999999</v>
      </c>
      <c r="I66" s="191">
        <v>2.89</v>
      </c>
      <c r="J66" s="37">
        <f t="shared" si="0"/>
        <v>0.33315</v>
      </c>
      <c r="L66" s="196">
        <v>174.01759999999999</v>
      </c>
      <c r="M66" s="197">
        <v>28.735399999999998</v>
      </c>
      <c r="N66" s="197">
        <v>35.654899999999998</v>
      </c>
      <c r="O66" s="197">
        <v>36.277999999999999</v>
      </c>
      <c r="P66" s="197">
        <v>1197.1600000000001</v>
      </c>
      <c r="Q66" s="197">
        <v>2.359</v>
      </c>
      <c r="R66" s="37">
        <f t="shared" si="1"/>
        <v>0.33254444444444448</v>
      </c>
      <c r="S66" s="20"/>
      <c r="T66" s="111"/>
      <c r="U66" s="112"/>
      <c r="V66" s="112"/>
      <c r="W66" s="111"/>
      <c r="X66" s="112"/>
      <c r="Y66" s="113"/>
    </row>
    <row r="67" spans="1:25">
      <c r="A67" s="24"/>
      <c r="B67" s="13" t="s">
        <v>19</v>
      </c>
      <c r="C67" s="13">
        <v>22</v>
      </c>
      <c r="D67" s="182">
        <v>1261.0424</v>
      </c>
      <c r="E67" s="183">
        <v>39.4923</v>
      </c>
      <c r="F67" s="183">
        <v>41.6952</v>
      </c>
      <c r="G67" s="183">
        <v>42.767200000000003</v>
      </c>
      <c r="H67" s="183">
        <v>1349.96</v>
      </c>
      <c r="I67" s="183">
        <v>3.2810000000000001</v>
      </c>
      <c r="J67" s="16">
        <f t="shared" si="0"/>
        <v>0.37498888888888887</v>
      </c>
      <c r="L67" s="192">
        <v>1261.6815999999999</v>
      </c>
      <c r="M67" s="193">
        <v>39.4923</v>
      </c>
      <c r="N67" s="193">
        <v>41.6952</v>
      </c>
      <c r="O67" s="193">
        <v>42.767200000000003</v>
      </c>
      <c r="P67" s="193">
        <v>1348.1</v>
      </c>
      <c r="Q67" s="193">
        <v>3.4060000000000001</v>
      </c>
      <c r="R67" s="16">
        <f t="shared" si="1"/>
        <v>0.37447222222222221</v>
      </c>
      <c r="S67" s="20"/>
      <c r="T67" s="21">
        <f>bdrate($D67:$D70,E67:E70,$L67:$L70,M67:M70)</f>
        <v>1.642990445808179E-3</v>
      </c>
      <c r="U67" s="22">
        <f>bdrate($D67:$D70,F67:F70,$L67:$L70,N67:N70)</f>
        <v>1.5053376940004082E-3</v>
      </c>
      <c r="V67" s="22">
        <f>bdrate($D67:$D70,G67:G70,$L67:$L70,O67:O70)</f>
        <v>1.5648962615861794E-3</v>
      </c>
      <c r="W67" s="44">
        <f>bdrateOld($D67:$D70,E67:E70,$L67:$L70,M67:M70)</f>
        <v>1.6541132503857803E-3</v>
      </c>
      <c r="X67" s="45">
        <f>bdrateOld($D67:$D70,F67:F70,$L67:$L70,N67:N70)</f>
        <v>1.5468570613175192E-3</v>
      </c>
      <c r="Y67" s="46">
        <f>bdrateOld($D67:$D70,G67:G70,$L67:$L70,O67:O70)</f>
        <v>1.5895695964387446E-3</v>
      </c>
    </row>
    <row r="68" spans="1:25">
      <c r="A68" s="24"/>
      <c r="B68" s="24"/>
      <c r="C68" s="24">
        <v>27</v>
      </c>
      <c r="D68" s="186">
        <v>621.46479999999997</v>
      </c>
      <c r="E68" s="187">
        <v>35.7774</v>
      </c>
      <c r="F68" s="187">
        <v>39.089399999999998</v>
      </c>
      <c r="G68" s="187">
        <v>40.3048</v>
      </c>
      <c r="H68" s="187">
        <v>1172.78</v>
      </c>
      <c r="I68" s="187">
        <v>2.8119999999999998</v>
      </c>
      <c r="J68" s="27">
        <f t="shared" si="0"/>
        <v>0.32577222222222224</v>
      </c>
      <c r="L68" s="194">
        <v>622.10559999999998</v>
      </c>
      <c r="M68" s="195">
        <v>35.7774</v>
      </c>
      <c r="N68" s="195">
        <v>39.089399999999998</v>
      </c>
      <c r="O68" s="195">
        <v>40.3048</v>
      </c>
      <c r="P68" s="195">
        <v>1171.71</v>
      </c>
      <c r="Q68" s="195">
        <v>2.5779999999999998</v>
      </c>
      <c r="R68" s="27">
        <f t="shared" si="1"/>
        <v>0.32547500000000001</v>
      </c>
      <c r="S68" s="20"/>
      <c r="T68" s="31"/>
      <c r="U68" s="32"/>
      <c r="V68" s="32"/>
      <c r="W68" s="31"/>
      <c r="X68" s="32"/>
      <c r="Y68" s="33"/>
    </row>
    <row r="69" spans="1:25">
      <c r="A69" s="24"/>
      <c r="B69" s="24"/>
      <c r="C69" s="24">
        <v>32</v>
      </c>
      <c r="D69" s="186">
        <v>302.61520000000002</v>
      </c>
      <c r="E69" s="187">
        <v>32.354399999999998</v>
      </c>
      <c r="F69" s="187">
        <v>37.161000000000001</v>
      </c>
      <c r="G69" s="187">
        <v>38.411700000000003</v>
      </c>
      <c r="H69" s="187">
        <v>1026.47</v>
      </c>
      <c r="I69" s="187">
        <v>2.7029999999999998</v>
      </c>
      <c r="J69" s="27">
        <f t="shared" si="0"/>
        <v>0.28513055555555555</v>
      </c>
      <c r="L69" s="194">
        <v>303.25040000000001</v>
      </c>
      <c r="M69" s="195">
        <v>32.354399999999998</v>
      </c>
      <c r="N69" s="195">
        <v>37.161000000000001</v>
      </c>
      <c r="O69" s="195">
        <v>38.411700000000003</v>
      </c>
      <c r="P69" s="195">
        <v>1026.54</v>
      </c>
      <c r="Q69" s="195">
        <v>2.39</v>
      </c>
      <c r="R69" s="27">
        <f t="shared" si="1"/>
        <v>0.28515000000000001</v>
      </c>
      <c r="S69" s="20"/>
      <c r="T69" s="31"/>
      <c r="U69" s="32"/>
      <c r="V69" s="32"/>
      <c r="W69" s="31"/>
      <c r="X69" s="32"/>
      <c r="Y69" s="33"/>
    </row>
    <row r="70" spans="1:25" ht="12.75" thickBot="1">
      <c r="A70" s="34"/>
      <c r="B70" s="34"/>
      <c r="C70" s="34">
        <v>37</v>
      </c>
      <c r="D70" s="190">
        <v>150.04480000000001</v>
      </c>
      <c r="E70" s="191">
        <v>29.571300000000001</v>
      </c>
      <c r="F70" s="191">
        <v>35.762799999999999</v>
      </c>
      <c r="G70" s="191">
        <v>36.887900000000002</v>
      </c>
      <c r="H70" s="191">
        <v>912.47</v>
      </c>
      <c r="I70" s="191">
        <v>2.343</v>
      </c>
      <c r="J70" s="37">
        <f t="shared" si="0"/>
        <v>0.25346388888888888</v>
      </c>
      <c r="L70" s="196">
        <v>150.68799999999999</v>
      </c>
      <c r="M70" s="197">
        <v>29.571300000000001</v>
      </c>
      <c r="N70" s="197">
        <v>35.762799999999999</v>
      </c>
      <c r="O70" s="197">
        <v>36.887900000000002</v>
      </c>
      <c r="P70" s="197">
        <v>917.54</v>
      </c>
      <c r="Q70" s="197">
        <v>2.218</v>
      </c>
      <c r="R70" s="37">
        <f t="shared" si="1"/>
        <v>0.25487222222222222</v>
      </c>
      <c r="S70" s="20"/>
      <c r="T70" s="41"/>
      <c r="U70" s="42"/>
      <c r="V70" s="42"/>
      <c r="W70" s="41"/>
      <c r="X70" s="42"/>
      <c r="Y70" s="43"/>
    </row>
    <row r="71" spans="1:25">
      <c r="A71" s="59" t="s">
        <v>25</v>
      </c>
      <c r="B71" s="59" t="s">
        <v>26</v>
      </c>
      <c r="C71" s="59">
        <v>22</v>
      </c>
      <c r="D71" s="60"/>
      <c r="E71" s="61"/>
      <c r="F71" s="61"/>
      <c r="G71" s="61"/>
      <c r="H71" s="61"/>
      <c r="I71" s="61"/>
      <c r="J71" s="62"/>
      <c r="K71" s="63"/>
      <c r="L71" s="60"/>
      <c r="M71" s="61"/>
      <c r="N71" s="61"/>
      <c r="O71" s="61"/>
      <c r="P71" s="61"/>
      <c r="Q71" s="61"/>
      <c r="R71" s="62"/>
      <c r="S71" s="64"/>
      <c r="T71" s="65"/>
      <c r="U71" s="66"/>
      <c r="V71" s="67"/>
      <c r="W71" s="65"/>
      <c r="X71" s="66"/>
      <c r="Y71" s="67"/>
    </row>
    <row r="72" spans="1:25">
      <c r="A72" s="68" t="s">
        <v>27</v>
      </c>
      <c r="B72" s="68"/>
      <c r="C72" s="68">
        <v>27</v>
      </c>
      <c r="D72" s="69"/>
      <c r="E72" s="70"/>
      <c r="F72" s="70"/>
      <c r="G72" s="70"/>
      <c r="H72" s="70"/>
      <c r="I72" s="70"/>
      <c r="J72" s="71"/>
      <c r="K72" s="63"/>
      <c r="L72" s="69"/>
      <c r="M72" s="70"/>
      <c r="N72" s="70"/>
      <c r="O72" s="70"/>
      <c r="P72" s="70"/>
      <c r="Q72" s="70"/>
      <c r="R72" s="71"/>
      <c r="S72" s="64"/>
      <c r="T72" s="72"/>
      <c r="U72" s="73"/>
      <c r="V72" s="74"/>
      <c r="W72" s="72"/>
      <c r="X72" s="73"/>
      <c r="Y72" s="74"/>
    </row>
    <row r="73" spans="1:25">
      <c r="A73" s="68"/>
      <c r="B73" s="68"/>
      <c r="C73" s="68">
        <v>32</v>
      </c>
      <c r="D73" s="69"/>
      <c r="E73" s="70"/>
      <c r="F73" s="70"/>
      <c r="G73" s="70"/>
      <c r="H73" s="70"/>
      <c r="I73" s="70"/>
      <c r="J73" s="71"/>
      <c r="K73" s="63"/>
      <c r="L73" s="69"/>
      <c r="M73" s="70"/>
      <c r="N73" s="70"/>
      <c r="O73" s="70"/>
      <c r="P73" s="70"/>
      <c r="Q73" s="70"/>
      <c r="R73" s="71"/>
      <c r="S73" s="64"/>
      <c r="T73" s="72"/>
      <c r="U73" s="73"/>
      <c r="V73" s="74"/>
      <c r="W73" s="72"/>
      <c r="X73" s="73"/>
      <c r="Y73" s="74"/>
    </row>
    <row r="74" spans="1:25" ht="12.75" thickBot="1">
      <c r="A74" s="68"/>
      <c r="B74" s="75"/>
      <c r="C74" s="75">
        <v>37</v>
      </c>
      <c r="D74" s="76"/>
      <c r="E74" s="77"/>
      <c r="F74" s="77"/>
      <c r="G74" s="77"/>
      <c r="H74" s="77"/>
      <c r="I74" s="77"/>
      <c r="J74" s="78"/>
      <c r="K74" s="63"/>
      <c r="L74" s="76"/>
      <c r="M74" s="77"/>
      <c r="N74" s="77"/>
      <c r="O74" s="77"/>
      <c r="P74" s="77"/>
      <c r="Q74" s="77"/>
      <c r="R74" s="78"/>
      <c r="S74" s="64"/>
      <c r="T74" s="79"/>
      <c r="U74" s="80"/>
      <c r="V74" s="81"/>
      <c r="W74" s="79"/>
      <c r="X74" s="80"/>
      <c r="Y74" s="81"/>
    </row>
    <row r="75" spans="1:25">
      <c r="A75" s="68"/>
      <c r="B75" s="59" t="s">
        <v>28</v>
      </c>
      <c r="C75" s="59">
        <v>22</v>
      </c>
      <c r="D75" s="60"/>
      <c r="E75" s="61"/>
      <c r="F75" s="61"/>
      <c r="G75" s="61"/>
      <c r="H75" s="61"/>
      <c r="I75" s="61"/>
      <c r="J75" s="62"/>
      <c r="K75" s="63"/>
      <c r="L75" s="60"/>
      <c r="M75" s="61"/>
      <c r="N75" s="61"/>
      <c r="O75" s="61"/>
      <c r="P75" s="61"/>
      <c r="Q75" s="61"/>
      <c r="R75" s="62"/>
      <c r="S75" s="64"/>
      <c r="T75" s="65"/>
      <c r="U75" s="66"/>
      <c r="V75" s="67"/>
      <c r="W75" s="65"/>
      <c r="X75" s="66"/>
      <c r="Y75" s="67"/>
    </row>
    <row r="76" spans="1:25">
      <c r="A76" s="68"/>
      <c r="B76" s="68"/>
      <c r="C76" s="68">
        <v>27</v>
      </c>
      <c r="D76" s="69"/>
      <c r="E76" s="70"/>
      <c r="F76" s="70"/>
      <c r="G76" s="70"/>
      <c r="H76" s="70"/>
      <c r="I76" s="70"/>
      <c r="J76" s="71"/>
      <c r="K76" s="63"/>
      <c r="L76" s="69"/>
      <c r="M76" s="70"/>
      <c r="N76" s="70"/>
      <c r="O76" s="70"/>
      <c r="P76" s="70"/>
      <c r="Q76" s="70"/>
      <c r="R76" s="71"/>
      <c r="S76" s="64"/>
      <c r="T76" s="72"/>
      <c r="U76" s="73"/>
      <c r="V76" s="74"/>
      <c r="W76" s="72"/>
      <c r="X76" s="73"/>
      <c r="Y76" s="74"/>
    </row>
    <row r="77" spans="1:25">
      <c r="A77" s="68"/>
      <c r="B77" s="68"/>
      <c r="C77" s="68">
        <v>32</v>
      </c>
      <c r="D77" s="69"/>
      <c r="E77" s="70"/>
      <c r="F77" s="70"/>
      <c r="G77" s="70"/>
      <c r="H77" s="70"/>
      <c r="I77" s="70"/>
      <c r="J77" s="71"/>
      <c r="K77" s="63"/>
      <c r="L77" s="69"/>
      <c r="M77" s="70"/>
      <c r="N77" s="70"/>
      <c r="O77" s="70"/>
      <c r="P77" s="70"/>
      <c r="Q77" s="70"/>
      <c r="R77" s="71"/>
      <c r="S77" s="64"/>
      <c r="T77" s="72"/>
      <c r="U77" s="73"/>
      <c r="V77" s="74"/>
      <c r="W77" s="72"/>
      <c r="X77" s="73"/>
      <c r="Y77" s="74"/>
    </row>
    <row r="78" spans="1:25" ht="12.75" thickBot="1">
      <c r="A78" s="68"/>
      <c r="B78" s="75"/>
      <c r="C78" s="75">
        <v>37</v>
      </c>
      <c r="D78" s="76"/>
      <c r="E78" s="77"/>
      <c r="F78" s="77"/>
      <c r="G78" s="77"/>
      <c r="H78" s="77"/>
      <c r="I78" s="77"/>
      <c r="J78" s="78"/>
      <c r="K78" s="63"/>
      <c r="L78" s="76"/>
      <c r="M78" s="77"/>
      <c r="N78" s="77"/>
      <c r="O78" s="77"/>
      <c r="P78" s="77"/>
      <c r="Q78" s="77"/>
      <c r="R78" s="78"/>
      <c r="S78" s="64"/>
      <c r="T78" s="79"/>
      <c r="U78" s="80"/>
      <c r="V78" s="81"/>
      <c r="W78" s="79"/>
      <c r="X78" s="80"/>
      <c r="Y78" s="81"/>
    </row>
    <row r="79" spans="1:25">
      <c r="A79" s="68"/>
      <c r="B79" s="59" t="s">
        <v>29</v>
      </c>
      <c r="C79" s="59">
        <v>22</v>
      </c>
      <c r="D79" s="60"/>
      <c r="E79" s="61"/>
      <c r="F79" s="61"/>
      <c r="G79" s="61"/>
      <c r="H79" s="61"/>
      <c r="I79" s="61"/>
      <c r="J79" s="62"/>
      <c r="K79" s="63"/>
      <c r="L79" s="60"/>
      <c r="M79" s="61"/>
      <c r="N79" s="61"/>
      <c r="O79" s="61"/>
      <c r="P79" s="61"/>
      <c r="Q79" s="61"/>
      <c r="R79" s="62"/>
      <c r="S79" s="64"/>
      <c r="T79" s="65"/>
      <c r="U79" s="66"/>
      <c r="V79" s="67"/>
      <c r="W79" s="65"/>
      <c r="X79" s="66"/>
      <c r="Y79" s="67"/>
    </row>
    <row r="80" spans="1:25">
      <c r="A80" s="68"/>
      <c r="B80" s="68"/>
      <c r="C80" s="68">
        <v>27</v>
      </c>
      <c r="D80" s="69"/>
      <c r="E80" s="70"/>
      <c r="F80" s="70"/>
      <c r="G80" s="70"/>
      <c r="H80" s="70"/>
      <c r="I80" s="70"/>
      <c r="J80" s="71"/>
      <c r="K80" s="63"/>
      <c r="L80" s="69"/>
      <c r="M80" s="70"/>
      <c r="N80" s="70"/>
      <c r="O80" s="70"/>
      <c r="P80" s="70"/>
      <c r="Q80" s="70"/>
      <c r="R80" s="71"/>
      <c r="S80" s="64"/>
      <c r="T80" s="72"/>
      <c r="U80" s="73"/>
      <c r="V80" s="74"/>
      <c r="W80" s="72"/>
      <c r="X80" s="73"/>
      <c r="Y80" s="74"/>
    </row>
    <row r="81" spans="1:25">
      <c r="A81" s="68"/>
      <c r="B81" s="68"/>
      <c r="C81" s="68">
        <v>32</v>
      </c>
      <c r="D81" s="69"/>
      <c r="E81" s="70"/>
      <c r="F81" s="70"/>
      <c r="G81" s="70"/>
      <c r="H81" s="70"/>
      <c r="I81" s="70"/>
      <c r="J81" s="71"/>
      <c r="K81" s="63"/>
      <c r="L81" s="69"/>
      <c r="M81" s="70"/>
      <c r="N81" s="70"/>
      <c r="O81" s="70"/>
      <c r="P81" s="70"/>
      <c r="Q81" s="70"/>
      <c r="R81" s="71"/>
      <c r="S81" s="64"/>
      <c r="T81" s="72"/>
      <c r="U81" s="73"/>
      <c r="V81" s="74"/>
      <c r="W81" s="72"/>
      <c r="X81" s="73"/>
      <c r="Y81" s="74"/>
    </row>
    <row r="82" spans="1:25" ht="12.75" thickBot="1">
      <c r="A82" s="75"/>
      <c r="B82" s="75"/>
      <c r="C82" s="75">
        <v>37</v>
      </c>
      <c r="D82" s="76"/>
      <c r="E82" s="77"/>
      <c r="F82" s="77"/>
      <c r="G82" s="77"/>
      <c r="H82" s="77"/>
      <c r="I82" s="77"/>
      <c r="J82" s="78"/>
      <c r="K82" s="63"/>
      <c r="L82" s="76"/>
      <c r="M82" s="77"/>
      <c r="N82" s="77"/>
      <c r="O82" s="77"/>
      <c r="P82" s="77"/>
      <c r="Q82" s="77"/>
      <c r="R82" s="78"/>
      <c r="S82" s="64"/>
      <c r="T82" s="79"/>
      <c r="U82" s="80"/>
      <c r="V82" s="81"/>
      <c r="W82" s="79"/>
      <c r="X82" s="80"/>
      <c r="Y82" s="81"/>
    </row>
    <row r="83" spans="1:25">
      <c r="B83" s="1" t="s">
        <v>2</v>
      </c>
      <c r="T83" s="21">
        <f t="shared" ref="T83:Y83" si="2">AVERAGE(T3,T7,T11,T15)</f>
        <v>1.7917584437004974E-4</v>
      </c>
      <c r="U83" s="22">
        <f t="shared" si="2"/>
        <v>1.5222618159160817E-4</v>
      </c>
      <c r="V83" s="22">
        <f t="shared" si="2"/>
        <v>1.5165399344924113E-4</v>
      </c>
      <c r="W83" s="21">
        <f t="shared" si="2"/>
        <v>1.839292044760743E-4</v>
      </c>
      <c r="X83" s="22">
        <f t="shared" si="2"/>
        <v>1.4356008813842802E-4</v>
      </c>
      <c r="Y83" s="23">
        <f t="shared" si="2"/>
        <v>1.3930319503119293E-4</v>
      </c>
    </row>
    <row r="84" spans="1:25">
      <c r="B84" s="1" t="s">
        <v>7</v>
      </c>
      <c r="T84" s="44">
        <f t="shared" ref="T84:Y84" si="3">AVERAGE(T19,T23,T27,T31,T35)</f>
        <v>3.3658132179241739E-4</v>
      </c>
      <c r="U84" s="45">
        <f t="shared" si="3"/>
        <v>2.9294359806741888E-4</v>
      </c>
      <c r="V84" s="45">
        <f t="shared" si="3"/>
        <v>2.7833636193923538E-4</v>
      </c>
      <c r="W84" s="44">
        <f t="shared" si="3"/>
        <v>3.3564764007847358E-4</v>
      </c>
      <c r="X84" s="45">
        <f t="shared" si="3"/>
        <v>2.9599470644710025E-4</v>
      </c>
      <c r="Y84" s="46">
        <f t="shared" si="3"/>
        <v>2.865633425708669E-4</v>
      </c>
    </row>
    <row r="85" spans="1:25">
      <c r="B85" s="1" t="s">
        <v>14</v>
      </c>
      <c r="T85" s="44">
        <f t="shared" ref="T85:Y85" si="4">AVERAGE(T39,T43,T47,T51)</f>
        <v>8.3468150107540717E-4</v>
      </c>
      <c r="U85" s="45">
        <f t="shared" si="4"/>
        <v>7.5340875668894469E-4</v>
      </c>
      <c r="V85" s="45">
        <f t="shared" si="4"/>
        <v>7.4938802555762907E-4</v>
      </c>
      <c r="W85" s="44">
        <f t="shared" si="4"/>
        <v>8.3620415075408294E-4</v>
      </c>
      <c r="X85" s="45">
        <f t="shared" si="4"/>
        <v>7.657360586036388E-4</v>
      </c>
      <c r="Y85" s="46">
        <f t="shared" si="4"/>
        <v>7.6211613080079399E-4</v>
      </c>
    </row>
    <row r="86" spans="1:25">
      <c r="B86" s="1" t="s">
        <v>20</v>
      </c>
      <c r="T86" s="44">
        <f t="shared" ref="T86:Y86" si="5">AVERAGE(T55,T59,T63,T67)</f>
        <v>2.4571886461993708E-3</v>
      </c>
      <c r="U86" s="45">
        <f t="shared" si="5"/>
        <v>2.1836446758138894E-3</v>
      </c>
      <c r="V86" s="45">
        <f t="shared" si="5"/>
        <v>2.1909979093802656E-3</v>
      </c>
      <c r="W86" s="44">
        <f t="shared" si="5"/>
        <v>2.4668536255247342E-3</v>
      </c>
      <c r="X86" s="45">
        <f t="shared" si="5"/>
        <v>2.2474623122312742E-3</v>
      </c>
      <c r="Y86" s="46">
        <f t="shared" si="5"/>
        <v>2.2534025015478742E-3</v>
      </c>
    </row>
    <row r="87" spans="1:25" ht="12.75" thickBot="1">
      <c r="B87" s="1" t="s">
        <v>30</v>
      </c>
      <c r="T87" s="44"/>
      <c r="U87" s="45"/>
      <c r="V87" s="45"/>
      <c r="W87" s="44"/>
      <c r="X87" s="45"/>
      <c r="Y87" s="46"/>
    </row>
    <row r="88" spans="1:25" ht="12.75" thickBot="1">
      <c r="A88" s="3"/>
      <c r="B88" s="4" t="s">
        <v>31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7">
        <f t="shared" ref="T88:Y88" si="6">AVERAGE(T3:T82)</f>
        <v>9.1571121032596459E-4</v>
      </c>
      <c r="U88" s="48">
        <f t="shared" si="6"/>
        <v>8.1304920274793318E-4</v>
      </c>
      <c r="V88" s="49">
        <f t="shared" si="6"/>
        <v>8.0940244254380702E-4</v>
      </c>
      <c r="W88" s="48">
        <f t="shared" si="6"/>
        <v>9.1918741902423135E-4</v>
      </c>
      <c r="X88" s="48">
        <f t="shared" si="6"/>
        <v>8.2982396283110969E-4</v>
      </c>
      <c r="Y88" s="49">
        <f t="shared" si="6"/>
        <v>8.2659435425728111E-4</v>
      </c>
    </row>
    <row r="89" spans="1:25">
      <c r="B89" s="1" t="s">
        <v>32</v>
      </c>
      <c r="I89" s="50">
        <f>GEOMEAN(I3:I82)</f>
        <v>21.456819206890891</v>
      </c>
      <c r="J89" s="50">
        <f>GEOMEAN(J3:J82)</f>
        <v>2.5567931258709189</v>
      </c>
      <c r="Q89" s="50">
        <f>GEOMEAN(Q3:Q82)</f>
        <v>20.133765966470804</v>
      </c>
      <c r="R89" s="50">
        <f>GEOMEAN(R3:R82)</f>
        <v>2.5581401378798736</v>
      </c>
    </row>
    <row r="90" spans="1:25">
      <c r="B90" s="1" t="s">
        <v>33</v>
      </c>
      <c r="Q90" s="51">
        <f>Q89/I89</f>
        <v>0.93833879907068485</v>
      </c>
      <c r="R90" s="51">
        <f>R89/J89</f>
        <v>1.0005268365263207</v>
      </c>
    </row>
    <row r="91" spans="1:25">
      <c r="B91" s="1" t="s">
        <v>34</v>
      </c>
      <c r="I91" s="50">
        <f>SUM(I3:I82)/3600</f>
        <v>0.7420469444444433</v>
      </c>
      <c r="J91" s="50">
        <f>SUM(J3:J82)</f>
        <v>316.48615555555574</v>
      </c>
      <c r="Q91" s="50">
        <f>SUM(Q3:Q82)/3600</f>
        <v>0.7057244444444436</v>
      </c>
      <c r="R91" s="50">
        <f>SUM(R3:R82)</f>
        <v>316.7573638888889</v>
      </c>
    </row>
  </sheetData>
  <mergeCells count="4">
    <mergeCell ref="D1:J1"/>
    <mergeCell ref="L1:R1"/>
    <mergeCell ref="T1:V1"/>
    <mergeCell ref="W1:Y1"/>
  </mergeCells>
  <phoneticPr fontId="1" type="noConversion"/>
  <conditionalFormatting sqref="T88:Y88 W71:Y87 T3:V87 W3:Y3 W7:Y7 W11:Y11 W15:Y15 W19:Y19 W23:Y23 W27:Y27 W31:Y31 W35:Y35 W39:Y39 W43:Y43 W47:Y47 W51:Y51 W55:Y55 W59:Y59 W63:Y63 W67:Y67 W6:X6 W10:X10 W14:X14 W18:X18 W22:X22 W26:X26 W30:X30 W34:X34 W38:X38 W42:X42 W46:X46 W50:X50 W54:X54 W58:X58 W62:X62 W66:X66 W70:X70">
    <cfRule type="cellIs" dxfId="9" priority="49" stopIfTrue="1" operator="greaterThan">
      <formula>0.03</formula>
    </cfRule>
    <cfRule type="cellIs" dxfId="8" priority="50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A1:Y91"/>
  <sheetViews>
    <sheetView topLeftCell="A16" workbookViewId="0">
      <selection activeCell="N30" sqref="N30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7.75" style="1" customWidth="1"/>
    <col min="5" max="7" width="5.125" style="1" customWidth="1"/>
    <col min="8" max="8" width="7.75" style="1" customWidth="1"/>
    <col min="9" max="10" width="8.875" style="1" customWidth="1"/>
    <col min="11" max="11" width="2.875" style="1" customWidth="1"/>
    <col min="12" max="12" width="7.75" style="1" customWidth="1"/>
    <col min="13" max="15" width="5.125" style="1" customWidth="1"/>
    <col min="16" max="16" width="7.75" style="1" customWidth="1"/>
    <col min="17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38" t="s">
        <v>35</v>
      </c>
      <c r="E1" s="139"/>
      <c r="F1" s="139"/>
      <c r="G1" s="139"/>
      <c r="H1" s="139"/>
      <c r="I1" s="139"/>
      <c r="J1" s="140"/>
      <c r="L1" s="141" t="s">
        <v>36</v>
      </c>
      <c r="M1" s="142"/>
      <c r="N1" s="142"/>
      <c r="O1" s="142"/>
      <c r="P1" s="142"/>
      <c r="Q1" s="142"/>
      <c r="R1" s="143"/>
      <c r="S1" s="2"/>
      <c r="T1" s="138" t="s">
        <v>58</v>
      </c>
      <c r="U1" s="139"/>
      <c r="V1" s="140"/>
      <c r="W1" s="138" t="s">
        <v>59</v>
      </c>
      <c r="X1" s="139"/>
      <c r="Y1" s="140"/>
    </row>
    <row r="2" spans="1:25" ht="12.75" thickBot="1">
      <c r="A2" s="3"/>
      <c r="B2" s="4"/>
      <c r="C2" s="5" t="s">
        <v>1</v>
      </c>
      <c r="D2" s="6" t="s">
        <v>37</v>
      </c>
      <c r="E2" s="7" t="s">
        <v>38</v>
      </c>
      <c r="F2" s="7" t="s">
        <v>39</v>
      </c>
      <c r="G2" s="7" t="s">
        <v>40</v>
      </c>
      <c r="H2" s="7" t="s">
        <v>41</v>
      </c>
      <c r="I2" s="7" t="s">
        <v>42</v>
      </c>
      <c r="J2" s="8" t="s">
        <v>43</v>
      </c>
      <c r="K2" s="2"/>
      <c r="L2" s="6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7" t="s">
        <v>42</v>
      </c>
      <c r="R2" s="8" t="s">
        <v>43</v>
      </c>
      <c r="S2" s="9"/>
      <c r="T2" s="6" t="s">
        <v>44</v>
      </c>
      <c r="U2" s="7" t="s">
        <v>45</v>
      </c>
      <c r="V2" s="8" t="s">
        <v>46</v>
      </c>
      <c r="W2" s="10" t="s">
        <v>44</v>
      </c>
      <c r="X2" s="11" t="s">
        <v>45</v>
      </c>
      <c r="Y2" s="12" t="s">
        <v>46</v>
      </c>
    </row>
    <row r="3" spans="1:25">
      <c r="A3" s="59" t="s">
        <v>2</v>
      </c>
      <c r="B3" s="59" t="s">
        <v>3</v>
      </c>
      <c r="C3" s="59">
        <v>22</v>
      </c>
      <c r="D3" s="60"/>
      <c r="E3" s="61"/>
      <c r="F3" s="61"/>
      <c r="G3" s="61"/>
      <c r="H3" s="61"/>
      <c r="I3" s="61"/>
      <c r="J3" s="62"/>
      <c r="K3" s="63"/>
      <c r="L3" s="82"/>
      <c r="M3" s="83"/>
      <c r="N3" s="83"/>
      <c r="O3" s="83"/>
      <c r="P3" s="83"/>
      <c r="Q3" s="83"/>
      <c r="R3" s="84"/>
      <c r="S3" s="91"/>
      <c r="T3" s="92"/>
      <c r="U3" s="93"/>
      <c r="V3" s="94"/>
      <c r="W3" s="92"/>
      <c r="X3" s="93"/>
      <c r="Y3" s="94"/>
    </row>
    <row r="4" spans="1:25">
      <c r="A4" s="68" t="s">
        <v>4</v>
      </c>
      <c r="B4" s="68"/>
      <c r="C4" s="68">
        <v>27</v>
      </c>
      <c r="D4" s="69"/>
      <c r="E4" s="70"/>
      <c r="F4" s="70"/>
      <c r="G4" s="70"/>
      <c r="H4" s="70"/>
      <c r="I4" s="70"/>
      <c r="J4" s="71"/>
      <c r="K4" s="63"/>
      <c r="L4" s="85"/>
      <c r="M4" s="86"/>
      <c r="N4" s="86"/>
      <c r="O4" s="86"/>
      <c r="P4" s="86"/>
      <c r="Q4" s="86"/>
      <c r="R4" s="87"/>
      <c r="S4" s="91"/>
      <c r="T4" s="95"/>
      <c r="U4" s="96"/>
      <c r="V4" s="97"/>
      <c r="W4" s="95"/>
      <c r="X4" s="96"/>
      <c r="Y4" s="97"/>
    </row>
    <row r="5" spans="1:25">
      <c r="A5" s="68"/>
      <c r="B5" s="68"/>
      <c r="C5" s="68">
        <v>32</v>
      </c>
      <c r="D5" s="69"/>
      <c r="E5" s="70"/>
      <c r="F5" s="70"/>
      <c r="G5" s="70"/>
      <c r="H5" s="70"/>
      <c r="I5" s="70"/>
      <c r="J5" s="71"/>
      <c r="K5" s="63"/>
      <c r="L5" s="85"/>
      <c r="M5" s="86"/>
      <c r="N5" s="86"/>
      <c r="O5" s="86"/>
      <c r="P5" s="86"/>
      <c r="Q5" s="86"/>
      <c r="R5" s="87"/>
      <c r="S5" s="91"/>
      <c r="T5" s="95"/>
      <c r="U5" s="96"/>
      <c r="V5" s="97"/>
      <c r="W5" s="95"/>
      <c r="X5" s="96"/>
      <c r="Y5" s="97"/>
    </row>
    <row r="6" spans="1:25" ht="12.75" thickBot="1">
      <c r="A6" s="68"/>
      <c r="B6" s="75"/>
      <c r="C6" s="75">
        <v>37</v>
      </c>
      <c r="D6" s="76"/>
      <c r="E6" s="77"/>
      <c r="F6" s="77"/>
      <c r="G6" s="77"/>
      <c r="H6" s="77"/>
      <c r="I6" s="77"/>
      <c r="J6" s="78"/>
      <c r="K6" s="63"/>
      <c r="L6" s="88"/>
      <c r="M6" s="89"/>
      <c r="N6" s="89"/>
      <c r="O6" s="89"/>
      <c r="P6" s="89"/>
      <c r="Q6" s="89"/>
      <c r="R6" s="90"/>
      <c r="S6" s="91"/>
      <c r="T6" s="98"/>
      <c r="U6" s="99"/>
      <c r="V6" s="100"/>
      <c r="W6" s="98"/>
      <c r="X6" s="99"/>
      <c r="Y6" s="100"/>
    </row>
    <row r="7" spans="1:25">
      <c r="A7" s="68"/>
      <c r="B7" s="59" t="s">
        <v>5</v>
      </c>
      <c r="C7" s="59">
        <v>22</v>
      </c>
      <c r="D7" s="60"/>
      <c r="E7" s="61"/>
      <c r="F7" s="61"/>
      <c r="G7" s="61"/>
      <c r="H7" s="61"/>
      <c r="I7" s="61"/>
      <c r="J7" s="62"/>
      <c r="K7" s="63"/>
      <c r="L7" s="82"/>
      <c r="M7" s="83"/>
      <c r="N7" s="83"/>
      <c r="O7" s="83"/>
      <c r="P7" s="83"/>
      <c r="Q7" s="83"/>
      <c r="R7" s="84"/>
      <c r="S7" s="91"/>
      <c r="T7" s="92"/>
      <c r="U7" s="93"/>
      <c r="V7" s="93"/>
      <c r="W7" s="101"/>
      <c r="X7" s="102"/>
      <c r="Y7" s="103"/>
    </row>
    <row r="8" spans="1:25">
      <c r="A8" s="68"/>
      <c r="B8" s="68"/>
      <c r="C8" s="68">
        <v>27</v>
      </c>
      <c r="D8" s="69"/>
      <c r="E8" s="70"/>
      <c r="F8" s="70"/>
      <c r="G8" s="70"/>
      <c r="H8" s="70"/>
      <c r="I8" s="70"/>
      <c r="J8" s="71"/>
      <c r="K8" s="63"/>
      <c r="L8" s="85"/>
      <c r="M8" s="86"/>
      <c r="N8" s="86"/>
      <c r="O8" s="86"/>
      <c r="P8" s="86"/>
      <c r="Q8" s="86"/>
      <c r="R8" s="87"/>
      <c r="S8" s="91"/>
      <c r="T8" s="95"/>
      <c r="U8" s="96"/>
      <c r="V8" s="96"/>
      <c r="W8" s="95"/>
      <c r="X8" s="96"/>
      <c r="Y8" s="97"/>
    </row>
    <row r="9" spans="1:25">
      <c r="A9" s="68"/>
      <c r="B9" s="68"/>
      <c r="C9" s="68">
        <v>32</v>
      </c>
      <c r="D9" s="69"/>
      <c r="E9" s="70"/>
      <c r="F9" s="70"/>
      <c r="G9" s="70"/>
      <c r="H9" s="70"/>
      <c r="I9" s="70"/>
      <c r="J9" s="71"/>
      <c r="K9" s="63"/>
      <c r="L9" s="85"/>
      <c r="M9" s="86"/>
      <c r="N9" s="86"/>
      <c r="O9" s="86"/>
      <c r="P9" s="86"/>
      <c r="Q9" s="86"/>
      <c r="R9" s="87"/>
      <c r="S9" s="91"/>
      <c r="T9" s="95"/>
      <c r="U9" s="104"/>
      <c r="V9" s="96"/>
      <c r="W9" s="95"/>
      <c r="X9" s="96"/>
      <c r="Y9" s="97"/>
    </row>
    <row r="10" spans="1:25" ht="12.75" thickBot="1">
      <c r="A10" s="68"/>
      <c r="B10" s="75"/>
      <c r="C10" s="75">
        <v>37</v>
      </c>
      <c r="D10" s="76"/>
      <c r="E10" s="77"/>
      <c r="F10" s="77"/>
      <c r="G10" s="77"/>
      <c r="H10" s="77"/>
      <c r="I10" s="77"/>
      <c r="J10" s="78"/>
      <c r="K10" s="63"/>
      <c r="L10" s="88"/>
      <c r="M10" s="89"/>
      <c r="N10" s="89"/>
      <c r="O10" s="89"/>
      <c r="P10" s="89"/>
      <c r="Q10" s="89"/>
      <c r="R10" s="90"/>
      <c r="S10" s="91"/>
      <c r="T10" s="98"/>
      <c r="U10" s="99"/>
      <c r="V10" s="99"/>
      <c r="W10" s="98"/>
      <c r="X10" s="99"/>
      <c r="Y10" s="100"/>
    </row>
    <row r="11" spans="1:25">
      <c r="A11" s="68"/>
      <c r="B11" s="59" t="s">
        <v>0</v>
      </c>
      <c r="C11" s="59">
        <v>22</v>
      </c>
      <c r="D11" s="60"/>
      <c r="E11" s="61"/>
      <c r="F11" s="61"/>
      <c r="G11" s="61"/>
      <c r="H11" s="61"/>
      <c r="I11" s="61"/>
      <c r="J11" s="62"/>
      <c r="K11" s="63"/>
      <c r="L11" s="82"/>
      <c r="M11" s="83"/>
      <c r="N11" s="83"/>
      <c r="O11" s="83"/>
      <c r="P11" s="83"/>
      <c r="Q11" s="83"/>
      <c r="R11" s="84"/>
      <c r="S11" s="91"/>
      <c r="T11" s="92"/>
      <c r="U11" s="93"/>
      <c r="V11" s="93"/>
      <c r="W11" s="101"/>
      <c r="X11" s="102"/>
      <c r="Y11" s="103"/>
    </row>
    <row r="12" spans="1:25">
      <c r="A12" s="68"/>
      <c r="B12" s="68"/>
      <c r="C12" s="68">
        <v>27</v>
      </c>
      <c r="D12" s="69"/>
      <c r="E12" s="70"/>
      <c r="F12" s="70"/>
      <c r="G12" s="70"/>
      <c r="H12" s="70"/>
      <c r="I12" s="70"/>
      <c r="J12" s="71"/>
      <c r="K12" s="63"/>
      <c r="L12" s="85"/>
      <c r="M12" s="86"/>
      <c r="N12" s="86"/>
      <c r="O12" s="86"/>
      <c r="P12" s="86"/>
      <c r="Q12" s="86"/>
      <c r="R12" s="87"/>
      <c r="S12" s="91"/>
      <c r="T12" s="95"/>
      <c r="U12" s="96"/>
      <c r="V12" s="96"/>
      <c r="W12" s="95"/>
      <c r="X12" s="96"/>
      <c r="Y12" s="97"/>
    </row>
    <row r="13" spans="1:25">
      <c r="A13" s="68"/>
      <c r="B13" s="68"/>
      <c r="C13" s="68">
        <v>32</v>
      </c>
      <c r="D13" s="69"/>
      <c r="E13" s="70"/>
      <c r="F13" s="70"/>
      <c r="G13" s="70"/>
      <c r="H13" s="70"/>
      <c r="I13" s="70"/>
      <c r="J13" s="71"/>
      <c r="K13" s="63"/>
      <c r="L13" s="85"/>
      <c r="M13" s="86"/>
      <c r="N13" s="86"/>
      <c r="O13" s="86"/>
      <c r="P13" s="86"/>
      <c r="Q13" s="86"/>
      <c r="R13" s="87"/>
      <c r="S13" s="91"/>
      <c r="T13" s="95"/>
      <c r="U13" s="96"/>
      <c r="V13" s="96"/>
      <c r="W13" s="95"/>
      <c r="X13" s="96"/>
      <c r="Y13" s="97"/>
    </row>
    <row r="14" spans="1:25" ht="12.75" thickBot="1">
      <c r="A14" s="68"/>
      <c r="B14" s="75"/>
      <c r="C14" s="75">
        <v>37</v>
      </c>
      <c r="D14" s="76"/>
      <c r="E14" s="77"/>
      <c r="F14" s="77"/>
      <c r="G14" s="77"/>
      <c r="H14" s="77"/>
      <c r="I14" s="77"/>
      <c r="J14" s="78"/>
      <c r="K14" s="63"/>
      <c r="L14" s="88"/>
      <c r="M14" s="89"/>
      <c r="N14" s="89"/>
      <c r="O14" s="89"/>
      <c r="P14" s="89"/>
      <c r="Q14" s="89"/>
      <c r="R14" s="90"/>
      <c r="S14" s="91"/>
      <c r="T14" s="98"/>
      <c r="U14" s="99"/>
      <c r="V14" s="99"/>
      <c r="W14" s="98"/>
      <c r="X14" s="99"/>
      <c r="Y14" s="100"/>
    </row>
    <row r="15" spans="1:25">
      <c r="A15" s="68"/>
      <c r="B15" s="59" t="s">
        <v>6</v>
      </c>
      <c r="C15" s="59">
        <v>22</v>
      </c>
      <c r="D15" s="60"/>
      <c r="E15" s="61"/>
      <c r="F15" s="61"/>
      <c r="G15" s="61"/>
      <c r="H15" s="61"/>
      <c r="I15" s="61"/>
      <c r="J15" s="62"/>
      <c r="K15" s="63"/>
      <c r="L15" s="82"/>
      <c r="M15" s="83"/>
      <c r="N15" s="83"/>
      <c r="O15" s="83"/>
      <c r="P15" s="83"/>
      <c r="Q15" s="83"/>
      <c r="R15" s="84"/>
      <c r="S15" s="91"/>
      <c r="T15" s="92"/>
      <c r="U15" s="93"/>
      <c r="V15" s="93"/>
      <c r="W15" s="101"/>
      <c r="X15" s="102"/>
      <c r="Y15" s="103"/>
    </row>
    <row r="16" spans="1:25">
      <c r="A16" s="68"/>
      <c r="B16" s="68"/>
      <c r="C16" s="68">
        <v>27</v>
      </c>
      <c r="D16" s="69"/>
      <c r="E16" s="70"/>
      <c r="F16" s="70"/>
      <c r="G16" s="70"/>
      <c r="H16" s="70"/>
      <c r="I16" s="70"/>
      <c r="J16" s="71"/>
      <c r="K16" s="63"/>
      <c r="L16" s="85"/>
      <c r="M16" s="86"/>
      <c r="N16" s="86"/>
      <c r="O16" s="86"/>
      <c r="P16" s="86"/>
      <c r="Q16" s="86"/>
      <c r="R16" s="87"/>
      <c r="S16" s="91"/>
      <c r="T16" s="95"/>
      <c r="U16" s="96"/>
      <c r="V16" s="96"/>
      <c r="W16" s="95"/>
      <c r="X16" s="96"/>
      <c r="Y16" s="97"/>
    </row>
    <row r="17" spans="1:25">
      <c r="A17" s="68"/>
      <c r="B17" s="68"/>
      <c r="C17" s="68">
        <v>32</v>
      </c>
      <c r="D17" s="69"/>
      <c r="E17" s="70"/>
      <c r="F17" s="70"/>
      <c r="G17" s="70"/>
      <c r="H17" s="70"/>
      <c r="I17" s="70"/>
      <c r="J17" s="71"/>
      <c r="K17" s="63"/>
      <c r="L17" s="85"/>
      <c r="M17" s="86"/>
      <c r="N17" s="86"/>
      <c r="O17" s="86"/>
      <c r="P17" s="86"/>
      <c r="Q17" s="86"/>
      <c r="R17" s="87"/>
      <c r="S17" s="91"/>
      <c r="T17" s="95"/>
      <c r="U17" s="96"/>
      <c r="V17" s="96"/>
      <c r="W17" s="95"/>
      <c r="X17" s="96"/>
      <c r="Y17" s="97"/>
    </row>
    <row r="18" spans="1:25" ht="12.75" thickBot="1">
      <c r="A18" s="75"/>
      <c r="B18" s="75"/>
      <c r="C18" s="75">
        <v>37</v>
      </c>
      <c r="D18" s="76"/>
      <c r="E18" s="77"/>
      <c r="F18" s="77"/>
      <c r="G18" s="77"/>
      <c r="H18" s="77"/>
      <c r="I18" s="77"/>
      <c r="J18" s="78"/>
      <c r="K18" s="63"/>
      <c r="L18" s="88"/>
      <c r="M18" s="89"/>
      <c r="N18" s="89"/>
      <c r="O18" s="89"/>
      <c r="P18" s="89"/>
      <c r="Q18" s="89"/>
      <c r="R18" s="90"/>
      <c r="S18" s="91"/>
      <c r="T18" s="98"/>
      <c r="U18" s="99"/>
      <c r="V18" s="99"/>
      <c r="W18" s="98"/>
      <c r="X18" s="99"/>
      <c r="Y18" s="100"/>
    </row>
    <row r="19" spans="1:25">
      <c r="A19" s="13" t="s">
        <v>7</v>
      </c>
      <c r="B19" s="13" t="s">
        <v>8</v>
      </c>
      <c r="C19" s="13">
        <v>22</v>
      </c>
      <c r="D19" s="198">
        <v>5205.9975999999997</v>
      </c>
      <c r="E19" s="199">
        <v>41.931699999999999</v>
      </c>
      <c r="F19" s="199">
        <v>43.560099999999998</v>
      </c>
      <c r="G19" s="199">
        <v>45.007199999999997</v>
      </c>
      <c r="H19" s="199">
        <v>28149.9</v>
      </c>
      <c r="I19" s="199">
        <v>56.968000000000004</v>
      </c>
      <c r="J19" s="16">
        <f t="shared" ref="J19:J82" si="0">H19/3600</f>
        <v>7.8194166666666671</v>
      </c>
      <c r="L19" s="204">
        <v>5206.0464000000002</v>
      </c>
      <c r="M19" s="205">
        <v>41.931699999999999</v>
      </c>
      <c r="N19" s="205">
        <v>43.560099999999998</v>
      </c>
      <c r="O19" s="205">
        <v>45.007199999999997</v>
      </c>
      <c r="P19" s="205">
        <v>28156.13</v>
      </c>
      <c r="Q19" s="205">
        <v>55.076999999999998</v>
      </c>
      <c r="R19" s="16">
        <f t="shared" ref="R19:R82" si="1">P19/3600</f>
        <v>7.8211472222222227</v>
      </c>
      <c r="S19" s="20"/>
      <c r="T19" s="21">
        <f>bdrate($D19:$D22,E19:E22,$L19:$L22,M19:M22)</f>
        <v>3.8601355356826517E-5</v>
      </c>
      <c r="U19" s="22">
        <f>bdrate($D19:$D22,F19:F22,$L19:$L22,N19:N22)</f>
        <v>3.0557796881769406E-5</v>
      </c>
      <c r="V19" s="22">
        <f>bdrate($D19:$D22,G19:G22,$L19:$L22,O19:O22)</f>
        <v>2.7813490707018218E-5</v>
      </c>
      <c r="W19" s="44">
        <f>bdrateOld($D19:$D22,E19:E22,$L19:$L22,M19:M22)</f>
        <v>3.8491538593143915E-5</v>
      </c>
      <c r="X19" s="45">
        <f>bdrateOld($D19:$D22,F19:F22,$L19:$L22,N19:N22)</f>
        <v>3.1437103557685475E-5</v>
      </c>
      <c r="Y19" s="46">
        <f>bdrateOld($D19:$D22,G19:G22,$L19:$L22,O19:O22)</f>
        <v>3.005158680213782E-5</v>
      </c>
    </row>
    <row r="20" spans="1:25">
      <c r="A20" s="24" t="s">
        <v>9</v>
      </c>
      <c r="B20" s="24"/>
      <c r="C20" s="24">
        <v>27</v>
      </c>
      <c r="D20" s="200">
        <v>2428.2743999999998</v>
      </c>
      <c r="E20" s="201">
        <v>39.898600000000002</v>
      </c>
      <c r="F20" s="201">
        <v>41.8904</v>
      </c>
      <c r="G20" s="201">
        <v>42.949199999999998</v>
      </c>
      <c r="H20" s="201">
        <v>25075.23</v>
      </c>
      <c r="I20" s="201">
        <v>50.499000000000002</v>
      </c>
      <c r="J20" s="27">
        <f t="shared" si="0"/>
        <v>6.9653416666666663</v>
      </c>
      <c r="L20" s="206">
        <v>2428.3231999999998</v>
      </c>
      <c r="M20" s="207">
        <v>39.898600000000002</v>
      </c>
      <c r="N20" s="207">
        <v>41.8904</v>
      </c>
      <c r="O20" s="207">
        <v>42.949199999999998</v>
      </c>
      <c r="P20" s="207">
        <v>25049.02</v>
      </c>
      <c r="Q20" s="207">
        <v>47.545999999999999</v>
      </c>
      <c r="R20" s="27">
        <f t="shared" si="1"/>
        <v>6.9580611111111113</v>
      </c>
      <c r="S20" s="20"/>
      <c r="T20" s="31"/>
      <c r="U20" s="32"/>
      <c r="V20" s="32"/>
      <c r="W20" s="31"/>
      <c r="X20" s="32"/>
      <c r="Y20" s="33"/>
    </row>
    <row r="21" spans="1:25">
      <c r="A21" s="24"/>
      <c r="B21" s="24"/>
      <c r="C21" s="24">
        <v>32</v>
      </c>
      <c r="D21" s="200">
        <v>1166.4423999999999</v>
      </c>
      <c r="E21" s="201">
        <v>37.317599999999999</v>
      </c>
      <c r="F21" s="201">
        <v>40.633299999999998</v>
      </c>
      <c r="G21" s="201">
        <v>41.650500000000001</v>
      </c>
      <c r="H21" s="201">
        <v>22668.560000000001</v>
      </c>
      <c r="I21" s="201">
        <v>44.451999999999998</v>
      </c>
      <c r="J21" s="27">
        <f t="shared" si="0"/>
        <v>6.2968222222222225</v>
      </c>
      <c r="L21" s="206">
        <v>1166.4936</v>
      </c>
      <c r="M21" s="207">
        <v>37.317599999999999</v>
      </c>
      <c r="N21" s="207">
        <v>40.633299999999998</v>
      </c>
      <c r="O21" s="207">
        <v>41.650500000000001</v>
      </c>
      <c r="P21" s="207">
        <v>22650.02</v>
      </c>
      <c r="Q21" s="207">
        <v>42.03</v>
      </c>
      <c r="R21" s="27">
        <f t="shared" si="1"/>
        <v>6.2916722222222221</v>
      </c>
      <c r="S21" s="20"/>
      <c r="T21" s="31"/>
      <c r="U21" s="32"/>
      <c r="V21" s="32"/>
      <c r="W21" s="31"/>
      <c r="X21" s="32"/>
      <c r="Y21" s="33"/>
    </row>
    <row r="22" spans="1:25" ht="12.75" thickBot="1">
      <c r="A22" s="24"/>
      <c r="B22" s="34"/>
      <c r="C22" s="34">
        <v>37</v>
      </c>
      <c r="D22" s="202">
        <v>566.96159999999998</v>
      </c>
      <c r="E22" s="203">
        <v>34.684800000000003</v>
      </c>
      <c r="F22" s="203">
        <v>39.746600000000001</v>
      </c>
      <c r="G22" s="203">
        <v>40.852600000000002</v>
      </c>
      <c r="H22" s="203">
        <v>20812.39</v>
      </c>
      <c r="I22" s="203">
        <v>40.499000000000002</v>
      </c>
      <c r="J22" s="37">
        <f t="shared" si="0"/>
        <v>5.781219444444444</v>
      </c>
      <c r="L22" s="208">
        <v>567.01279999999997</v>
      </c>
      <c r="M22" s="209">
        <v>34.684800000000003</v>
      </c>
      <c r="N22" s="209">
        <v>39.746600000000001</v>
      </c>
      <c r="O22" s="209">
        <v>40.852600000000002</v>
      </c>
      <c r="P22" s="209">
        <v>20798.86</v>
      </c>
      <c r="Q22" s="209">
        <v>39.170999999999999</v>
      </c>
      <c r="R22" s="37">
        <f t="shared" si="1"/>
        <v>5.7774611111111112</v>
      </c>
      <c r="S22" s="20"/>
      <c r="T22" s="41"/>
      <c r="U22" s="42"/>
      <c r="V22" s="42"/>
      <c r="W22" s="41"/>
      <c r="X22" s="42"/>
      <c r="Y22" s="43"/>
    </row>
    <row r="23" spans="1:25">
      <c r="A23" s="24"/>
      <c r="B23" s="13" t="s">
        <v>10</v>
      </c>
      <c r="C23" s="13">
        <v>22</v>
      </c>
      <c r="D23" s="198">
        <v>7905.3472000000002</v>
      </c>
      <c r="E23" s="199">
        <v>40.036900000000003</v>
      </c>
      <c r="F23" s="199">
        <v>42.1355</v>
      </c>
      <c r="G23" s="199">
        <v>43.241900000000001</v>
      </c>
      <c r="H23" s="199">
        <v>27450.32</v>
      </c>
      <c r="I23" s="199">
        <v>60.218000000000004</v>
      </c>
      <c r="J23" s="16">
        <f t="shared" si="0"/>
        <v>7.6250888888888886</v>
      </c>
      <c r="L23" s="204">
        <v>7905.3959999999997</v>
      </c>
      <c r="M23" s="205">
        <v>40.036900000000003</v>
      </c>
      <c r="N23" s="205">
        <v>42.1355</v>
      </c>
      <c r="O23" s="205">
        <v>43.241900000000001</v>
      </c>
      <c r="P23" s="205">
        <v>27442.93</v>
      </c>
      <c r="Q23" s="205">
        <v>60.061999999999998</v>
      </c>
      <c r="R23" s="16">
        <f t="shared" si="1"/>
        <v>7.6230361111111113</v>
      </c>
      <c r="S23" s="20"/>
      <c r="T23" s="21">
        <f>bdrate($D23:$D26,E23:E26,$L23:$L26,M23:M26)</f>
        <v>3.0612981522404326E-5</v>
      </c>
      <c r="U23" s="22">
        <f>bdrate($D23:$D26,F23:F26,$L23:$L26,N23:N26)</f>
        <v>2.5666796539924874E-5</v>
      </c>
      <c r="V23" s="22">
        <f>bdrate($D23:$D26,G23:G26,$L23:$L26,O23:O26)</f>
        <v>2.2175019242176575E-5</v>
      </c>
      <c r="W23" s="44">
        <f>bdrateOld($D23:$D26,E23:E26,$L23:$L26,M23:M26)</f>
        <v>3.070534712601436E-5</v>
      </c>
      <c r="X23" s="45">
        <f>bdrateOld($D23:$D26,F23:F26,$L23:$L26,N23:N26)</f>
        <v>2.6841978606473305E-5</v>
      </c>
      <c r="Y23" s="46">
        <f>bdrateOld($D23:$D26,G23:G26,$L23:$L26,O23:O26)</f>
        <v>2.6115899464551617E-5</v>
      </c>
    </row>
    <row r="24" spans="1:25">
      <c r="A24" s="24"/>
      <c r="B24" s="24"/>
      <c r="C24" s="24">
        <v>27</v>
      </c>
      <c r="D24" s="200">
        <v>3175.944</v>
      </c>
      <c r="E24" s="201">
        <v>37.097499999999997</v>
      </c>
      <c r="F24" s="201">
        <v>39.977499999999999</v>
      </c>
      <c r="G24" s="201">
        <v>40.901400000000002</v>
      </c>
      <c r="H24" s="201">
        <v>23625.47</v>
      </c>
      <c r="I24" s="201">
        <v>50.359000000000002</v>
      </c>
      <c r="J24" s="27">
        <f t="shared" si="0"/>
        <v>6.5626305555555557</v>
      </c>
      <c r="L24" s="206">
        <v>3175.9928</v>
      </c>
      <c r="M24" s="207">
        <v>37.097499999999997</v>
      </c>
      <c r="N24" s="207">
        <v>39.977499999999999</v>
      </c>
      <c r="O24" s="207">
        <v>40.901400000000002</v>
      </c>
      <c r="P24" s="207">
        <v>23594.29</v>
      </c>
      <c r="Q24" s="207">
        <v>49.374000000000002</v>
      </c>
      <c r="R24" s="27">
        <f t="shared" si="1"/>
        <v>6.5539694444444443</v>
      </c>
      <c r="S24" s="20"/>
      <c r="T24" s="31"/>
      <c r="U24" s="32"/>
      <c r="V24" s="32"/>
      <c r="W24" s="31"/>
      <c r="X24" s="32"/>
      <c r="Y24" s="33"/>
    </row>
    <row r="25" spans="1:25">
      <c r="A25" s="24"/>
      <c r="B25" s="24"/>
      <c r="C25" s="24">
        <v>32</v>
      </c>
      <c r="D25" s="200">
        <v>1344.3008</v>
      </c>
      <c r="E25" s="201">
        <v>34.274500000000003</v>
      </c>
      <c r="F25" s="201">
        <v>38.3688</v>
      </c>
      <c r="G25" s="201">
        <v>39.487000000000002</v>
      </c>
      <c r="H25" s="201">
        <v>21172.880000000001</v>
      </c>
      <c r="I25" s="201">
        <v>45.045999999999999</v>
      </c>
      <c r="J25" s="27">
        <f t="shared" si="0"/>
        <v>5.8813555555555554</v>
      </c>
      <c r="L25" s="206">
        <v>1344.3520000000001</v>
      </c>
      <c r="M25" s="207">
        <v>34.274500000000003</v>
      </c>
      <c r="N25" s="207">
        <v>38.3688</v>
      </c>
      <c r="O25" s="207">
        <v>39.487000000000002</v>
      </c>
      <c r="P25" s="207">
        <v>21180.48</v>
      </c>
      <c r="Q25" s="207">
        <v>43.076999999999998</v>
      </c>
      <c r="R25" s="27">
        <f t="shared" si="1"/>
        <v>5.8834666666666662</v>
      </c>
      <c r="S25" s="20"/>
      <c r="T25" s="31"/>
      <c r="U25" s="32"/>
      <c r="V25" s="32"/>
      <c r="W25" s="31"/>
      <c r="X25" s="32"/>
      <c r="Y25" s="33"/>
    </row>
    <row r="26" spans="1:25" ht="12.75" thickBot="1">
      <c r="A26" s="24"/>
      <c r="B26" s="34"/>
      <c r="C26" s="34">
        <v>37</v>
      </c>
      <c r="D26" s="202">
        <v>579.82320000000004</v>
      </c>
      <c r="E26" s="203">
        <v>31.682300000000001</v>
      </c>
      <c r="F26" s="203">
        <v>37.267400000000002</v>
      </c>
      <c r="G26" s="203">
        <v>38.703099999999999</v>
      </c>
      <c r="H26" s="203">
        <v>19510.87</v>
      </c>
      <c r="I26" s="203">
        <v>41.951999999999998</v>
      </c>
      <c r="J26" s="37">
        <f t="shared" si="0"/>
        <v>5.419686111111111</v>
      </c>
      <c r="L26" s="208">
        <v>579.87440000000004</v>
      </c>
      <c r="M26" s="209">
        <v>31.682300000000001</v>
      </c>
      <c r="N26" s="209">
        <v>37.267400000000002</v>
      </c>
      <c r="O26" s="209">
        <v>38.703099999999999</v>
      </c>
      <c r="P26" s="209">
        <v>19522.36</v>
      </c>
      <c r="Q26" s="209">
        <v>40.061999999999998</v>
      </c>
      <c r="R26" s="37">
        <f t="shared" si="1"/>
        <v>5.4228777777777779</v>
      </c>
      <c r="S26" s="20"/>
      <c r="T26" s="41"/>
      <c r="U26" s="42"/>
      <c r="V26" s="42"/>
      <c r="W26" s="41"/>
      <c r="X26" s="42"/>
      <c r="Y26" s="43"/>
    </row>
    <row r="27" spans="1:25">
      <c r="A27" s="24"/>
      <c r="B27" s="13" t="s">
        <v>11</v>
      </c>
      <c r="C27" s="13">
        <v>22</v>
      </c>
      <c r="D27" s="198">
        <v>19540.374400000001</v>
      </c>
      <c r="E27" s="199">
        <v>38.789499999999997</v>
      </c>
      <c r="F27" s="199">
        <v>40.196100000000001</v>
      </c>
      <c r="G27" s="199">
        <v>43.438800000000001</v>
      </c>
      <c r="H27" s="199">
        <v>55057.93</v>
      </c>
      <c r="I27" s="199">
        <v>124.54600000000001</v>
      </c>
      <c r="J27" s="16">
        <f t="shared" si="0"/>
        <v>15.293869444444445</v>
      </c>
      <c r="L27" s="204">
        <v>19540.475200000001</v>
      </c>
      <c r="M27" s="205">
        <v>38.789499999999997</v>
      </c>
      <c r="N27" s="205">
        <v>40.196100000000001</v>
      </c>
      <c r="O27" s="205">
        <v>43.438800000000001</v>
      </c>
      <c r="P27" s="205">
        <v>55044.76</v>
      </c>
      <c r="Q27" s="205">
        <v>116.999</v>
      </c>
      <c r="R27" s="16">
        <f t="shared" si="1"/>
        <v>15.290211111111113</v>
      </c>
      <c r="S27" s="20"/>
      <c r="T27" s="21">
        <f>bdrate($D27:$D30,E27:E30,$L27:$L30,M27:M30)</f>
        <v>3.3437827787752283E-5</v>
      </c>
      <c r="U27" s="22">
        <f>bdrate($D27:$D30,F27:F30,$L27:$L30,N27:N30)</f>
        <v>2.7448031670429529E-5</v>
      </c>
      <c r="V27" s="22">
        <f>bdrate($D27:$D30,G27:G30,$L27:$L30,O27:O30)</f>
        <v>2.7846494043304304E-5</v>
      </c>
      <c r="W27" s="44">
        <f>bdrateOld($D27:$D30,E27:E30,$L27:$L30,M27:M30)</f>
        <v>3.3369568732899424E-5</v>
      </c>
      <c r="X27" s="45">
        <f>bdrateOld($D27:$D30,F27:F30,$L27:$L30,N27:N30)</f>
        <v>2.7967459082844925E-5</v>
      </c>
      <c r="Y27" s="46">
        <f>bdrateOld($D27:$D30,G27:G30,$L27:$L30,O27:O30)</f>
        <v>2.8272841943621785E-5</v>
      </c>
    </row>
    <row r="28" spans="1:25">
      <c r="A28" s="24"/>
      <c r="B28" s="24"/>
      <c r="C28" s="24">
        <v>27</v>
      </c>
      <c r="D28" s="200">
        <v>5762.7151999999996</v>
      </c>
      <c r="E28" s="201">
        <v>36.836199999999998</v>
      </c>
      <c r="F28" s="201">
        <v>38.9709</v>
      </c>
      <c r="G28" s="201">
        <v>41.486199999999997</v>
      </c>
      <c r="H28" s="201">
        <v>45527.12</v>
      </c>
      <c r="I28" s="201">
        <v>90.39</v>
      </c>
      <c r="J28" s="27">
        <f t="shared" si="0"/>
        <v>12.646422222222222</v>
      </c>
      <c r="L28" s="206">
        <v>5762.8159999999998</v>
      </c>
      <c r="M28" s="207">
        <v>36.836199999999998</v>
      </c>
      <c r="N28" s="207">
        <v>38.9709</v>
      </c>
      <c r="O28" s="207">
        <v>41.486199999999997</v>
      </c>
      <c r="P28" s="207">
        <v>45479.15</v>
      </c>
      <c r="Q28" s="207">
        <v>80.951999999999998</v>
      </c>
      <c r="R28" s="27">
        <f t="shared" si="1"/>
        <v>12.633097222222222</v>
      </c>
      <c r="S28" s="20"/>
      <c r="T28" s="31"/>
      <c r="U28" s="32"/>
      <c r="V28" s="32"/>
      <c r="W28" s="31"/>
      <c r="X28" s="32"/>
      <c r="Y28" s="33"/>
    </row>
    <row r="29" spans="1:25">
      <c r="A29" s="24"/>
      <c r="B29" s="24"/>
      <c r="C29" s="24">
        <v>32</v>
      </c>
      <c r="D29" s="200">
        <v>2610.6783999999998</v>
      </c>
      <c r="E29" s="201">
        <v>34.679699999999997</v>
      </c>
      <c r="F29" s="201">
        <v>38.023499999999999</v>
      </c>
      <c r="G29" s="201">
        <v>39.898000000000003</v>
      </c>
      <c r="H29" s="201">
        <v>41351.85</v>
      </c>
      <c r="I29" s="201">
        <v>81.686000000000007</v>
      </c>
      <c r="J29" s="27">
        <f t="shared" si="0"/>
        <v>11.486625</v>
      </c>
      <c r="L29" s="206">
        <v>2610.7815999999998</v>
      </c>
      <c r="M29" s="207">
        <v>34.679699999999997</v>
      </c>
      <c r="N29" s="207">
        <v>38.023499999999999</v>
      </c>
      <c r="O29" s="207">
        <v>39.898000000000003</v>
      </c>
      <c r="P29" s="207">
        <v>41336.449999999997</v>
      </c>
      <c r="Q29" s="207">
        <v>74.451999999999998</v>
      </c>
      <c r="R29" s="27">
        <f t="shared" si="1"/>
        <v>11.482347222222222</v>
      </c>
      <c r="S29" s="20"/>
      <c r="T29" s="31"/>
      <c r="U29" s="32"/>
      <c r="V29" s="32"/>
      <c r="W29" s="31"/>
      <c r="X29" s="32"/>
      <c r="Y29" s="33"/>
    </row>
    <row r="30" spans="1:25" ht="12.75" thickBot="1">
      <c r="A30" s="24"/>
      <c r="B30" s="34"/>
      <c r="C30" s="34">
        <v>37</v>
      </c>
      <c r="D30" s="202">
        <v>1294.0272</v>
      </c>
      <c r="E30" s="203">
        <v>32.378399999999999</v>
      </c>
      <c r="F30" s="203">
        <v>37.292099999999998</v>
      </c>
      <c r="G30" s="203">
        <v>38.677900000000001</v>
      </c>
      <c r="H30" s="203">
        <v>38607.870000000003</v>
      </c>
      <c r="I30" s="203">
        <v>75.28</v>
      </c>
      <c r="J30" s="37">
        <f t="shared" si="0"/>
        <v>10.724408333333335</v>
      </c>
      <c r="L30" s="208">
        <v>1294.1304</v>
      </c>
      <c r="M30" s="209">
        <v>32.378399999999999</v>
      </c>
      <c r="N30" s="209">
        <v>37.292099999999998</v>
      </c>
      <c r="O30" s="209">
        <v>38.677900000000001</v>
      </c>
      <c r="P30" s="209">
        <v>38594.46</v>
      </c>
      <c r="Q30" s="209">
        <v>67.076999999999998</v>
      </c>
      <c r="R30" s="37">
        <f t="shared" si="1"/>
        <v>10.720683333333334</v>
      </c>
      <c r="S30" s="20"/>
      <c r="T30" s="41"/>
      <c r="U30" s="42"/>
      <c r="V30" s="42"/>
      <c r="W30" s="41"/>
      <c r="X30" s="42"/>
      <c r="Y30" s="43"/>
    </row>
    <row r="31" spans="1:25">
      <c r="A31" s="24"/>
      <c r="B31" s="13" t="s">
        <v>12</v>
      </c>
      <c r="C31" s="13">
        <v>22</v>
      </c>
      <c r="D31" s="198">
        <v>19728.6888</v>
      </c>
      <c r="E31" s="199">
        <v>39.547199999999997</v>
      </c>
      <c r="F31" s="199">
        <v>43.917900000000003</v>
      </c>
      <c r="G31" s="199">
        <v>45.280200000000001</v>
      </c>
      <c r="H31" s="199">
        <v>65070.1</v>
      </c>
      <c r="I31" s="199">
        <v>137.34299999999999</v>
      </c>
      <c r="J31" s="16">
        <f t="shared" si="0"/>
        <v>18.075027777777777</v>
      </c>
      <c r="L31" s="204">
        <v>19728.7896</v>
      </c>
      <c r="M31" s="205">
        <v>39.547199999999997</v>
      </c>
      <c r="N31" s="205">
        <v>43.917900000000003</v>
      </c>
      <c r="O31" s="205">
        <v>45.280200000000001</v>
      </c>
      <c r="P31" s="205">
        <v>65072.22</v>
      </c>
      <c r="Q31" s="205">
        <v>140.18700000000001</v>
      </c>
      <c r="R31" s="16">
        <f t="shared" si="1"/>
        <v>18.075616666666669</v>
      </c>
      <c r="S31" s="20"/>
      <c r="T31" s="21">
        <f>bdrate($D31:$D34,E31:E34,$L31:$L34,M31:M34)</f>
        <v>2.7402905458551174E-5</v>
      </c>
      <c r="U31" s="22">
        <f>bdrate($D31:$D34,F31:F34,$L31:$L34,N31:N34)</f>
        <v>2.4599179500928159E-5</v>
      </c>
      <c r="V31" s="22">
        <f>bdrate($D31:$D34,G31:G34,$L31:$L34,O31:O34)</f>
        <v>2.3978541163094391E-5</v>
      </c>
      <c r="W31" s="44">
        <f>bdrateOld($D31:$D34,E31:E34,$L31:$L34,M31:M34)</f>
        <v>2.7383381688395048E-5</v>
      </c>
      <c r="X31" s="45">
        <f>bdrateOld($D31:$D34,F31:F34,$L31:$L34,N31:N34)</f>
        <v>2.4741201074096608E-5</v>
      </c>
      <c r="Y31" s="46">
        <f>bdrateOld($D31:$D34,G31:G34,$L31:$L34,O31:O34)</f>
        <v>2.4188439500694159E-5</v>
      </c>
    </row>
    <row r="32" spans="1:25">
      <c r="A32" s="24"/>
      <c r="B32" s="24"/>
      <c r="C32" s="24">
        <v>27</v>
      </c>
      <c r="D32" s="200">
        <v>6762.3936000000003</v>
      </c>
      <c r="E32" s="201">
        <v>37.652799999999999</v>
      </c>
      <c r="F32" s="201">
        <v>42.518700000000003</v>
      </c>
      <c r="G32" s="201">
        <v>43.144799999999996</v>
      </c>
      <c r="H32" s="201">
        <v>55366.36</v>
      </c>
      <c r="I32" s="201">
        <v>109.014</v>
      </c>
      <c r="J32" s="27">
        <f t="shared" si="0"/>
        <v>15.379544444444445</v>
      </c>
      <c r="L32" s="206">
        <v>6762.4943999999996</v>
      </c>
      <c r="M32" s="207">
        <v>37.652799999999999</v>
      </c>
      <c r="N32" s="207">
        <v>42.518700000000003</v>
      </c>
      <c r="O32" s="207">
        <v>43.144799999999996</v>
      </c>
      <c r="P32" s="207">
        <v>55327.23</v>
      </c>
      <c r="Q32" s="207">
        <v>109.577</v>
      </c>
      <c r="R32" s="27">
        <f t="shared" si="1"/>
        <v>15.368675000000001</v>
      </c>
      <c r="S32" s="20"/>
      <c r="T32" s="31"/>
      <c r="U32" s="32"/>
      <c r="V32" s="32"/>
      <c r="W32" s="31"/>
      <c r="X32" s="32"/>
      <c r="Y32" s="33"/>
    </row>
    <row r="33" spans="1:25">
      <c r="A33" s="24"/>
      <c r="B33" s="24"/>
      <c r="C33" s="24">
        <v>32</v>
      </c>
      <c r="D33" s="200">
        <v>3135.8472000000002</v>
      </c>
      <c r="E33" s="201">
        <v>35.697400000000002</v>
      </c>
      <c r="F33" s="201">
        <v>41.238999999999997</v>
      </c>
      <c r="G33" s="201">
        <v>41.260800000000003</v>
      </c>
      <c r="H33" s="201">
        <v>49438.48</v>
      </c>
      <c r="I33" s="201">
        <v>100.093</v>
      </c>
      <c r="J33" s="27">
        <f t="shared" si="0"/>
        <v>13.732911111111113</v>
      </c>
      <c r="L33" s="206">
        <v>3135.9504000000002</v>
      </c>
      <c r="M33" s="207">
        <v>35.697400000000002</v>
      </c>
      <c r="N33" s="207">
        <v>41.238999999999997</v>
      </c>
      <c r="O33" s="207">
        <v>41.260800000000003</v>
      </c>
      <c r="P33" s="207">
        <v>49436.62</v>
      </c>
      <c r="Q33" s="207">
        <v>101.03</v>
      </c>
      <c r="R33" s="27">
        <f t="shared" si="1"/>
        <v>13.732394444444445</v>
      </c>
      <c r="S33" s="20"/>
      <c r="T33" s="31"/>
      <c r="U33" s="32"/>
      <c r="V33" s="32"/>
      <c r="W33" s="31"/>
      <c r="X33" s="32"/>
      <c r="Y33" s="33"/>
    </row>
    <row r="34" spans="1:25" ht="12.75" thickBot="1">
      <c r="A34" s="24"/>
      <c r="B34" s="34"/>
      <c r="C34" s="34">
        <v>37</v>
      </c>
      <c r="D34" s="202">
        <v>1599.3712</v>
      </c>
      <c r="E34" s="203">
        <v>33.600200000000001</v>
      </c>
      <c r="F34" s="203">
        <v>40.183</v>
      </c>
      <c r="G34" s="203">
        <v>39.787799999999997</v>
      </c>
      <c r="H34" s="203">
        <v>45407.4</v>
      </c>
      <c r="I34" s="203">
        <v>92.358000000000004</v>
      </c>
      <c r="J34" s="37">
        <f t="shared" si="0"/>
        <v>12.613166666666666</v>
      </c>
      <c r="L34" s="208">
        <v>1599.4744000000001</v>
      </c>
      <c r="M34" s="209">
        <v>33.600200000000001</v>
      </c>
      <c r="N34" s="209">
        <v>40.183</v>
      </c>
      <c r="O34" s="209">
        <v>39.787799999999997</v>
      </c>
      <c r="P34" s="209">
        <v>45455.64</v>
      </c>
      <c r="Q34" s="209">
        <v>97.64</v>
      </c>
      <c r="R34" s="37">
        <f t="shared" si="1"/>
        <v>12.626566666666667</v>
      </c>
      <c r="S34" s="20"/>
      <c r="T34" s="41"/>
      <c r="U34" s="42"/>
      <c r="V34" s="42"/>
      <c r="W34" s="41"/>
      <c r="X34" s="42"/>
      <c r="Y34" s="43"/>
    </row>
    <row r="35" spans="1:25">
      <c r="A35" s="24"/>
      <c r="B35" s="13" t="s">
        <v>13</v>
      </c>
      <c r="C35" s="13">
        <v>22</v>
      </c>
      <c r="D35" s="198">
        <v>52357.061600000001</v>
      </c>
      <c r="E35" s="199">
        <v>38.3292</v>
      </c>
      <c r="F35" s="199">
        <v>42.161499999999997</v>
      </c>
      <c r="G35" s="199">
        <v>44.251300000000001</v>
      </c>
      <c r="H35" s="199">
        <v>77284.05</v>
      </c>
      <c r="I35" s="199">
        <v>186.108</v>
      </c>
      <c r="J35" s="16">
        <f t="shared" si="0"/>
        <v>21.467791666666667</v>
      </c>
      <c r="L35" s="204">
        <v>52357.182399999998</v>
      </c>
      <c r="M35" s="205">
        <v>38.3292</v>
      </c>
      <c r="N35" s="205">
        <v>42.161499999999997</v>
      </c>
      <c r="O35" s="205">
        <v>44.251300000000001</v>
      </c>
      <c r="P35" s="205">
        <v>77279.97</v>
      </c>
      <c r="Q35" s="205">
        <v>187.07599999999999</v>
      </c>
      <c r="R35" s="16">
        <f t="shared" si="1"/>
        <v>21.466658333333335</v>
      </c>
      <c r="S35" s="20"/>
      <c r="T35" s="21">
        <f>bdrate($D35:$D38,E35:E38,$L35:$L38,M35:M38)</f>
        <v>4.549914777141062E-5</v>
      </c>
      <c r="U35" s="22">
        <f>bdrate($D35:$D38,F35:F38,$L35:$L38,N35:N38)</f>
        <v>4.2150704378629555E-5</v>
      </c>
      <c r="V35" s="22">
        <f>bdrate($D35:$D38,G35:G38,$L35:$L38,O35:O38)</f>
        <v>4.3250347626200281E-5</v>
      </c>
      <c r="W35" s="44">
        <f>bdrateOld($D35:$D38,E35:E38,$L35:$L38,M35:M38)</f>
        <v>4.5295432800740443E-5</v>
      </c>
      <c r="X35" s="45">
        <f>bdrateOld($D35:$D38,F35:F38,$L35:$L38,N35:N38)</f>
        <v>4.324878562855794E-5</v>
      </c>
      <c r="Y35" s="46">
        <f>bdrateOld($D35:$D38,G35:G38,$L35:$L38,O35:O38)</f>
        <v>4.4263227218621637E-5</v>
      </c>
    </row>
    <row r="36" spans="1:25">
      <c r="A36" s="24"/>
      <c r="B36" s="24"/>
      <c r="C36" s="24">
        <v>27</v>
      </c>
      <c r="D36" s="200">
        <v>7406.1112000000003</v>
      </c>
      <c r="E36" s="201">
        <v>35.483699999999999</v>
      </c>
      <c r="F36" s="201">
        <v>40.7288</v>
      </c>
      <c r="G36" s="201">
        <v>43.051000000000002</v>
      </c>
      <c r="H36" s="201">
        <v>57253.54</v>
      </c>
      <c r="I36" s="201">
        <v>122.467</v>
      </c>
      <c r="J36" s="27">
        <f t="shared" si="0"/>
        <v>15.903761111111111</v>
      </c>
      <c r="L36" s="206">
        <v>7406.232</v>
      </c>
      <c r="M36" s="207">
        <v>35.483699999999999</v>
      </c>
      <c r="N36" s="207">
        <v>40.7288</v>
      </c>
      <c r="O36" s="207">
        <v>43.051000000000002</v>
      </c>
      <c r="P36" s="207">
        <v>57242.46</v>
      </c>
      <c r="Q36" s="207">
        <v>134.56100000000001</v>
      </c>
      <c r="R36" s="27">
        <f t="shared" si="1"/>
        <v>15.900683333333333</v>
      </c>
      <c r="S36" s="20"/>
      <c r="T36" s="31"/>
      <c r="U36" s="32"/>
      <c r="V36" s="32"/>
      <c r="W36" s="31"/>
      <c r="X36" s="32"/>
      <c r="Y36" s="33"/>
    </row>
    <row r="37" spans="1:25">
      <c r="A37" s="24"/>
      <c r="B37" s="24"/>
      <c r="C37" s="24">
        <v>32</v>
      </c>
      <c r="D37" s="200">
        <v>1933.056</v>
      </c>
      <c r="E37" s="201">
        <v>33.696399999999997</v>
      </c>
      <c r="F37" s="201">
        <v>39.4726</v>
      </c>
      <c r="G37" s="201">
        <v>42.015300000000003</v>
      </c>
      <c r="H37" s="201">
        <v>50036.72</v>
      </c>
      <c r="I37" s="201">
        <v>103.264</v>
      </c>
      <c r="J37" s="27">
        <f t="shared" si="0"/>
        <v>13.899088888888889</v>
      </c>
      <c r="L37" s="206">
        <v>1933.1792</v>
      </c>
      <c r="M37" s="207">
        <v>33.696399999999997</v>
      </c>
      <c r="N37" s="207">
        <v>39.4726</v>
      </c>
      <c r="O37" s="207">
        <v>42.015300000000003</v>
      </c>
      <c r="P37" s="207">
        <v>50050.02</v>
      </c>
      <c r="Q37" s="207">
        <v>107.43600000000001</v>
      </c>
      <c r="R37" s="27">
        <f t="shared" si="1"/>
        <v>13.902783333333332</v>
      </c>
      <c r="S37" s="20"/>
      <c r="T37" s="31"/>
      <c r="U37" s="32"/>
      <c r="V37" s="32"/>
      <c r="W37" s="31"/>
      <c r="X37" s="32"/>
      <c r="Y37" s="33"/>
    </row>
    <row r="38" spans="1:25" ht="12.75" thickBot="1">
      <c r="A38" s="34"/>
      <c r="B38" s="34"/>
      <c r="C38" s="34">
        <v>37</v>
      </c>
      <c r="D38" s="202">
        <v>762.03920000000005</v>
      </c>
      <c r="E38" s="203">
        <v>31.591799999999999</v>
      </c>
      <c r="F38" s="203">
        <v>38.539299999999997</v>
      </c>
      <c r="G38" s="203">
        <v>41.189100000000003</v>
      </c>
      <c r="H38" s="203">
        <v>47018.68</v>
      </c>
      <c r="I38" s="203">
        <v>91.921000000000006</v>
      </c>
      <c r="J38" s="37">
        <f t="shared" si="0"/>
        <v>13.060744444444445</v>
      </c>
      <c r="L38" s="208">
        <v>762.16240000000005</v>
      </c>
      <c r="M38" s="209">
        <v>31.591799999999999</v>
      </c>
      <c r="N38" s="209">
        <v>38.539299999999997</v>
      </c>
      <c r="O38" s="209">
        <v>41.189100000000003</v>
      </c>
      <c r="P38" s="209">
        <v>47024.69</v>
      </c>
      <c r="Q38" s="209">
        <v>94.64</v>
      </c>
      <c r="R38" s="37">
        <f t="shared" si="1"/>
        <v>13.062413888888889</v>
      </c>
      <c r="S38" s="20"/>
      <c r="T38" s="41"/>
      <c r="U38" s="42"/>
      <c r="V38" s="42"/>
      <c r="W38" s="41"/>
      <c r="X38" s="42"/>
      <c r="Y38" s="43"/>
    </row>
    <row r="39" spans="1:25">
      <c r="A39" s="13" t="s">
        <v>14</v>
      </c>
      <c r="B39" s="13" t="s">
        <v>15</v>
      </c>
      <c r="C39" s="13">
        <v>22</v>
      </c>
      <c r="D39" s="198">
        <v>3664.4063999999998</v>
      </c>
      <c r="E39" s="199">
        <v>40.380099999999999</v>
      </c>
      <c r="F39" s="199">
        <v>43.029499999999999</v>
      </c>
      <c r="G39" s="199">
        <v>43.696199999999997</v>
      </c>
      <c r="H39" s="199">
        <v>11246.59</v>
      </c>
      <c r="I39" s="199">
        <v>22.468</v>
      </c>
      <c r="J39" s="16">
        <f t="shared" si="0"/>
        <v>3.124052777777778</v>
      </c>
      <c r="L39" s="204">
        <v>3664.5072</v>
      </c>
      <c r="M39" s="205">
        <v>40.380099999999999</v>
      </c>
      <c r="N39" s="205">
        <v>43.029499999999999</v>
      </c>
      <c r="O39" s="205">
        <v>43.696199999999997</v>
      </c>
      <c r="P39" s="205">
        <v>11245.84</v>
      </c>
      <c r="Q39" s="205">
        <v>23.248999999999999</v>
      </c>
      <c r="R39" s="16">
        <f t="shared" si="1"/>
        <v>3.1238444444444444</v>
      </c>
      <c r="S39" s="20"/>
      <c r="T39" s="21">
        <f>bdrate($D39:$D42,E39:E42,$L39:$L42,M39:M42)</f>
        <v>9.4436051224500162E-5</v>
      </c>
      <c r="U39" s="22">
        <f>bdrate($D39:$D42,F39:F42,$L39:$L42,N39:N42)</f>
        <v>8.947832667183242E-5</v>
      </c>
      <c r="V39" s="22">
        <f>bdrate($D39:$D42,G39:G42,$L39:$L42,O39:O42)</f>
        <v>8.7158181045765559E-5</v>
      </c>
      <c r="W39" s="44">
        <f>bdrateOld($D39:$D42,E39:E42,$L39:$L42,M39:M42)</f>
        <v>9.4860717521516591E-5</v>
      </c>
      <c r="X39" s="45">
        <f>bdrateOld($D39:$D42,F39:F42,$L39:$L42,N39:N42)</f>
        <v>9.0556150113441092E-5</v>
      </c>
      <c r="Y39" s="46">
        <f>bdrateOld($D39:$D42,G39:G42,$L39:$L42,O39:O42)</f>
        <v>8.8765401568879909E-5</v>
      </c>
    </row>
    <row r="40" spans="1:25">
      <c r="A40" s="24" t="s">
        <v>16</v>
      </c>
      <c r="B40" s="24"/>
      <c r="C40" s="24">
        <v>27</v>
      </c>
      <c r="D40" s="200">
        <v>1733.5927999999999</v>
      </c>
      <c r="E40" s="201">
        <v>37.147300000000001</v>
      </c>
      <c r="F40" s="201">
        <v>40.445700000000002</v>
      </c>
      <c r="G40" s="201">
        <v>40.805300000000003</v>
      </c>
      <c r="H40" s="201">
        <v>9957.36</v>
      </c>
      <c r="I40" s="201">
        <v>19.062000000000001</v>
      </c>
      <c r="J40" s="27">
        <f t="shared" si="0"/>
        <v>2.7659333333333334</v>
      </c>
      <c r="L40" s="206">
        <v>1733.6936000000001</v>
      </c>
      <c r="M40" s="207">
        <v>37.147300000000001</v>
      </c>
      <c r="N40" s="207">
        <v>40.445700000000002</v>
      </c>
      <c r="O40" s="207">
        <v>40.805300000000003</v>
      </c>
      <c r="P40" s="207">
        <v>9928.86</v>
      </c>
      <c r="Q40" s="207">
        <v>18.093</v>
      </c>
      <c r="R40" s="27">
        <f t="shared" si="1"/>
        <v>2.7580166666666668</v>
      </c>
      <c r="S40" s="20"/>
      <c r="T40" s="31"/>
      <c r="U40" s="32"/>
      <c r="V40" s="32"/>
      <c r="W40" s="31"/>
      <c r="X40" s="32"/>
      <c r="Y40" s="33"/>
    </row>
    <row r="41" spans="1:25">
      <c r="A41" s="24"/>
      <c r="B41" s="24"/>
      <c r="C41" s="24">
        <v>32</v>
      </c>
      <c r="D41" s="200">
        <v>833.25360000000001</v>
      </c>
      <c r="E41" s="201">
        <v>34.314500000000002</v>
      </c>
      <c r="F41" s="201">
        <v>38.39</v>
      </c>
      <c r="G41" s="201">
        <v>38.494399999999999</v>
      </c>
      <c r="H41" s="201">
        <v>8911.58</v>
      </c>
      <c r="I41" s="201">
        <v>15.265000000000001</v>
      </c>
      <c r="J41" s="27">
        <f t="shared" si="0"/>
        <v>2.4754388888888887</v>
      </c>
      <c r="L41" s="206">
        <v>833.35680000000002</v>
      </c>
      <c r="M41" s="207">
        <v>34.314500000000002</v>
      </c>
      <c r="N41" s="207">
        <v>38.39</v>
      </c>
      <c r="O41" s="207">
        <v>38.494399999999999</v>
      </c>
      <c r="P41" s="207">
        <v>8898.6299999999992</v>
      </c>
      <c r="Q41" s="207">
        <v>16.687000000000001</v>
      </c>
      <c r="R41" s="27">
        <f t="shared" si="1"/>
        <v>2.4718416666666663</v>
      </c>
      <c r="S41" s="20"/>
      <c r="T41" s="31"/>
      <c r="U41" s="32"/>
      <c r="V41" s="32"/>
      <c r="W41" s="31"/>
      <c r="X41" s="32"/>
      <c r="Y41" s="33"/>
    </row>
    <row r="42" spans="1:25" ht="12.75" thickBot="1">
      <c r="A42" s="24"/>
      <c r="B42" s="34"/>
      <c r="C42" s="34">
        <v>37</v>
      </c>
      <c r="D42" s="202">
        <v>428.6</v>
      </c>
      <c r="E42" s="203">
        <v>31.885300000000001</v>
      </c>
      <c r="F42" s="203">
        <v>36.798999999999999</v>
      </c>
      <c r="G42" s="203">
        <v>36.878900000000002</v>
      </c>
      <c r="H42" s="203">
        <v>8129.63</v>
      </c>
      <c r="I42" s="203">
        <v>19.718</v>
      </c>
      <c r="J42" s="37">
        <f t="shared" si="0"/>
        <v>2.2582305555555555</v>
      </c>
      <c r="L42" s="208">
        <v>428.70319999999998</v>
      </c>
      <c r="M42" s="209">
        <v>31.885300000000001</v>
      </c>
      <c r="N42" s="209">
        <v>36.798999999999999</v>
      </c>
      <c r="O42" s="209">
        <v>36.878900000000002</v>
      </c>
      <c r="P42" s="209">
        <v>8131.97</v>
      </c>
      <c r="Q42" s="209">
        <v>19.312000000000001</v>
      </c>
      <c r="R42" s="37">
        <f t="shared" si="1"/>
        <v>2.2588805555555558</v>
      </c>
      <c r="S42" s="20"/>
      <c r="T42" s="41"/>
      <c r="U42" s="42"/>
      <c r="V42" s="42"/>
      <c r="W42" s="41"/>
      <c r="X42" s="42"/>
      <c r="Y42" s="43"/>
    </row>
    <row r="43" spans="1:25">
      <c r="A43" s="24"/>
      <c r="B43" s="13" t="s">
        <v>17</v>
      </c>
      <c r="C43" s="13">
        <v>22</v>
      </c>
      <c r="D43" s="198">
        <v>4156.4984000000004</v>
      </c>
      <c r="E43" s="199">
        <v>40.302399999999999</v>
      </c>
      <c r="F43" s="199">
        <v>43.326799999999999</v>
      </c>
      <c r="G43" s="199">
        <v>44.748600000000003</v>
      </c>
      <c r="H43" s="199">
        <v>13948.13</v>
      </c>
      <c r="I43" s="199">
        <v>28.187000000000001</v>
      </c>
      <c r="J43" s="16">
        <f t="shared" si="0"/>
        <v>3.8744805555555555</v>
      </c>
      <c r="L43" s="204">
        <v>4156.6192000000001</v>
      </c>
      <c r="M43" s="205">
        <v>40.302399999999999</v>
      </c>
      <c r="N43" s="205">
        <v>43.326799999999999</v>
      </c>
      <c r="O43" s="205">
        <v>44.748600000000003</v>
      </c>
      <c r="P43" s="205">
        <v>13956.7</v>
      </c>
      <c r="Q43" s="205">
        <v>27.577000000000002</v>
      </c>
      <c r="R43" s="16">
        <f t="shared" si="1"/>
        <v>3.8768611111111113</v>
      </c>
      <c r="S43" s="20"/>
      <c r="T43" s="21">
        <f>bdrate($D43:$D46,E43:E46,$L43:$L46,M43:M46)</f>
        <v>1.1211447304937394E-4</v>
      </c>
      <c r="U43" s="22">
        <f>bdrate($D43:$D46,F43:F46,$L43:$L46,N43:N46)</f>
        <v>9.9229516179466515E-5</v>
      </c>
      <c r="V43" s="22">
        <f>bdrate($D43:$D46,G43:G46,$L43:$L46,O43:O46)</f>
        <v>9.8441266085824708E-5</v>
      </c>
      <c r="W43" s="44">
        <f>bdrateOld($D43:$D46,E43:E46,$L43:$L46,M43:M46)</f>
        <v>1.1210467388411693E-4</v>
      </c>
      <c r="X43" s="45">
        <f>bdrateOld($D43:$D46,F43:F46,$L43:$L46,N43:N46)</f>
        <v>1.0047835527959847E-4</v>
      </c>
      <c r="Y43" s="46">
        <f>bdrateOld($D43:$D46,G43:G46,$L43:$L46,O43:O46)</f>
        <v>9.9820557170504642E-5</v>
      </c>
    </row>
    <row r="44" spans="1:25">
      <c r="A44" s="24"/>
      <c r="B44" s="24"/>
      <c r="C44" s="24">
        <v>27</v>
      </c>
      <c r="D44" s="200">
        <v>1863.548</v>
      </c>
      <c r="E44" s="201">
        <v>37.431100000000001</v>
      </c>
      <c r="F44" s="201">
        <v>41.193600000000004</v>
      </c>
      <c r="G44" s="201">
        <v>42.322200000000002</v>
      </c>
      <c r="H44" s="201">
        <v>12252.09</v>
      </c>
      <c r="I44" s="201">
        <v>21.64</v>
      </c>
      <c r="J44" s="27">
        <f t="shared" si="0"/>
        <v>3.4033583333333333</v>
      </c>
      <c r="L44" s="206">
        <v>1863.6687999999999</v>
      </c>
      <c r="M44" s="207">
        <v>37.431100000000001</v>
      </c>
      <c r="N44" s="207">
        <v>41.193600000000004</v>
      </c>
      <c r="O44" s="207">
        <v>42.322200000000002</v>
      </c>
      <c r="P44" s="207">
        <v>12234.53</v>
      </c>
      <c r="Q44" s="207">
        <v>22.952000000000002</v>
      </c>
      <c r="R44" s="27">
        <f t="shared" si="1"/>
        <v>3.3984805555555559</v>
      </c>
      <c r="S44" s="20"/>
      <c r="T44" s="31"/>
      <c r="U44" s="32"/>
      <c r="V44" s="32"/>
      <c r="W44" s="31"/>
      <c r="X44" s="32"/>
      <c r="Y44" s="33"/>
    </row>
    <row r="45" spans="1:25">
      <c r="A45" s="24"/>
      <c r="B45" s="24"/>
      <c r="C45" s="24">
        <v>32</v>
      </c>
      <c r="D45" s="200">
        <v>907.10159999999996</v>
      </c>
      <c r="E45" s="201">
        <v>34.461300000000001</v>
      </c>
      <c r="F45" s="201">
        <v>39.410299999999999</v>
      </c>
      <c r="G45" s="201">
        <v>40.385899999999999</v>
      </c>
      <c r="H45" s="201">
        <v>11100.35</v>
      </c>
      <c r="I45" s="201">
        <v>21.170999999999999</v>
      </c>
      <c r="J45" s="27">
        <f t="shared" si="0"/>
        <v>3.0834305555555557</v>
      </c>
      <c r="L45" s="206">
        <v>907.22479999999996</v>
      </c>
      <c r="M45" s="207">
        <v>34.461300000000001</v>
      </c>
      <c r="N45" s="207">
        <v>39.410299999999999</v>
      </c>
      <c r="O45" s="207">
        <v>40.385899999999999</v>
      </c>
      <c r="P45" s="207">
        <v>11087.59</v>
      </c>
      <c r="Q45" s="207">
        <v>20.14</v>
      </c>
      <c r="R45" s="27">
        <f t="shared" si="1"/>
        <v>3.0798861111111111</v>
      </c>
      <c r="S45" s="20"/>
      <c r="T45" s="31"/>
      <c r="U45" s="32"/>
      <c r="V45" s="32"/>
      <c r="W45" s="31"/>
      <c r="X45" s="32"/>
      <c r="Y45" s="33"/>
    </row>
    <row r="46" spans="1:25" ht="12.75" thickBot="1">
      <c r="A46" s="24"/>
      <c r="B46" s="34"/>
      <c r="C46" s="34">
        <v>37</v>
      </c>
      <c r="D46" s="202">
        <v>462.63279999999997</v>
      </c>
      <c r="E46" s="203">
        <v>31.575500000000002</v>
      </c>
      <c r="F46" s="203">
        <v>38.066099999999999</v>
      </c>
      <c r="G46" s="203">
        <v>38.901400000000002</v>
      </c>
      <c r="H46" s="203">
        <v>10249.27</v>
      </c>
      <c r="I46" s="203">
        <v>22.734000000000002</v>
      </c>
      <c r="J46" s="37">
        <f t="shared" si="0"/>
        <v>2.8470194444444448</v>
      </c>
      <c r="L46" s="208">
        <v>462.75599999999997</v>
      </c>
      <c r="M46" s="209">
        <v>31.575500000000002</v>
      </c>
      <c r="N46" s="209">
        <v>38.066099999999999</v>
      </c>
      <c r="O46" s="209">
        <v>38.901400000000002</v>
      </c>
      <c r="P46" s="209">
        <v>10225.34</v>
      </c>
      <c r="Q46" s="209">
        <v>22.998999999999999</v>
      </c>
      <c r="R46" s="37">
        <f t="shared" si="1"/>
        <v>2.8403722222222223</v>
      </c>
      <c r="S46" s="20"/>
      <c r="T46" s="41"/>
      <c r="U46" s="42"/>
      <c r="V46" s="42"/>
      <c r="W46" s="41"/>
      <c r="X46" s="42"/>
      <c r="Y46" s="43"/>
    </row>
    <row r="47" spans="1:25">
      <c r="A47" s="24"/>
      <c r="B47" s="13" t="s">
        <v>18</v>
      </c>
      <c r="C47" s="13">
        <v>22</v>
      </c>
      <c r="D47" s="198">
        <v>7966.5223999999998</v>
      </c>
      <c r="E47" s="199">
        <v>38.492800000000003</v>
      </c>
      <c r="F47" s="199">
        <v>41.1858</v>
      </c>
      <c r="G47" s="199">
        <v>42.122100000000003</v>
      </c>
      <c r="H47" s="199">
        <v>12907.96</v>
      </c>
      <c r="I47" s="199">
        <v>30.734000000000002</v>
      </c>
      <c r="J47" s="16">
        <f t="shared" si="0"/>
        <v>3.5855444444444444</v>
      </c>
      <c r="L47" s="204">
        <v>7966.6232</v>
      </c>
      <c r="M47" s="205">
        <v>38.492800000000003</v>
      </c>
      <c r="N47" s="205">
        <v>41.1858</v>
      </c>
      <c r="O47" s="205">
        <v>42.122100000000003</v>
      </c>
      <c r="P47" s="205">
        <v>12920.31</v>
      </c>
      <c r="Q47" s="205">
        <v>28.859000000000002</v>
      </c>
      <c r="R47" s="16">
        <f t="shared" si="1"/>
        <v>3.588975</v>
      </c>
      <c r="S47" s="20"/>
      <c r="T47" s="21">
        <f>bdrate($D47:$D50,E47:E50,$L47:$L50,M47:M50)</f>
        <v>5.5557963555497025E-5</v>
      </c>
      <c r="U47" s="22">
        <f>bdrate($D47:$D50,F47:F50,$L47:$L50,N47:N50)</f>
        <v>4.7097634640724806E-5</v>
      </c>
      <c r="V47" s="22">
        <f>bdrate($D47:$D50,G47:G50,$L47:$L50,O47:O50)</f>
        <v>4.6671677870868677E-5</v>
      </c>
      <c r="W47" s="44">
        <f>bdrateOld($D47:$D50,E47:E50,$L47:$L50,M47:M50)</f>
        <v>5.5834502211249415E-5</v>
      </c>
      <c r="X47" s="45">
        <f>bdrateOld($D47:$D50,F47:F50,$L47:$L50,N47:N50)</f>
        <v>4.9560213459809432E-5</v>
      </c>
      <c r="Y47" s="46">
        <f>bdrateOld($D47:$D50,G47:G50,$L47:$L50,O47:O50)</f>
        <v>4.9352499309707198E-5</v>
      </c>
    </row>
    <row r="48" spans="1:25">
      <c r="A48" s="24"/>
      <c r="B48" s="24"/>
      <c r="C48" s="24">
        <v>27</v>
      </c>
      <c r="D48" s="200">
        <v>3408.1687999999999</v>
      </c>
      <c r="E48" s="201">
        <v>34.629399999999997</v>
      </c>
      <c r="F48" s="201">
        <v>38.420900000000003</v>
      </c>
      <c r="G48" s="201">
        <v>39.249299999999998</v>
      </c>
      <c r="H48" s="201">
        <v>10960.25</v>
      </c>
      <c r="I48" s="201">
        <v>23.202000000000002</v>
      </c>
      <c r="J48" s="27">
        <f t="shared" si="0"/>
        <v>3.044513888888889</v>
      </c>
      <c r="L48" s="206">
        <v>3408.2696000000001</v>
      </c>
      <c r="M48" s="207">
        <v>34.629399999999997</v>
      </c>
      <c r="N48" s="207">
        <v>38.420900000000003</v>
      </c>
      <c r="O48" s="207">
        <v>39.249299999999998</v>
      </c>
      <c r="P48" s="207">
        <v>10941.38</v>
      </c>
      <c r="Q48" s="207">
        <v>23.812000000000001</v>
      </c>
      <c r="R48" s="27">
        <f t="shared" si="1"/>
        <v>3.0392722222222219</v>
      </c>
      <c r="S48" s="20"/>
      <c r="T48" s="31"/>
      <c r="U48" s="32"/>
      <c r="V48" s="32"/>
      <c r="W48" s="31"/>
      <c r="X48" s="32"/>
      <c r="Y48" s="33"/>
    </row>
    <row r="49" spans="1:25">
      <c r="A49" s="24"/>
      <c r="B49" s="24"/>
      <c r="C49" s="24">
        <v>32</v>
      </c>
      <c r="D49" s="200">
        <v>1488.6343999999999</v>
      </c>
      <c r="E49" s="201">
        <v>31.119599999999998</v>
      </c>
      <c r="F49" s="201">
        <v>36.441200000000002</v>
      </c>
      <c r="G49" s="201">
        <v>37.2209</v>
      </c>
      <c r="H49" s="201">
        <v>9526.57</v>
      </c>
      <c r="I49" s="201">
        <v>17.780999999999999</v>
      </c>
      <c r="J49" s="27">
        <f t="shared" si="0"/>
        <v>2.6462694444444446</v>
      </c>
      <c r="L49" s="206">
        <v>1488.7375999999999</v>
      </c>
      <c r="M49" s="207">
        <v>31.119599999999998</v>
      </c>
      <c r="N49" s="207">
        <v>36.441200000000002</v>
      </c>
      <c r="O49" s="207">
        <v>37.2209</v>
      </c>
      <c r="P49" s="207">
        <v>9519.98</v>
      </c>
      <c r="Q49" s="207">
        <v>17.562000000000001</v>
      </c>
      <c r="R49" s="27">
        <f t="shared" si="1"/>
        <v>2.6444388888888888</v>
      </c>
      <c r="S49" s="20"/>
      <c r="T49" s="31"/>
      <c r="U49" s="32"/>
      <c r="V49" s="32"/>
      <c r="W49" s="31"/>
      <c r="X49" s="32"/>
      <c r="Y49" s="33"/>
    </row>
    <row r="50" spans="1:25" ht="12.75" thickBot="1">
      <c r="A50" s="24"/>
      <c r="B50" s="34"/>
      <c r="C50" s="34">
        <v>37</v>
      </c>
      <c r="D50" s="202">
        <v>646.28160000000003</v>
      </c>
      <c r="E50" s="203">
        <v>27.904299999999999</v>
      </c>
      <c r="F50" s="203">
        <v>35.081099999999999</v>
      </c>
      <c r="G50" s="203">
        <v>35.846600000000002</v>
      </c>
      <c r="H50" s="203">
        <v>8467.17</v>
      </c>
      <c r="I50" s="203">
        <v>19.062000000000001</v>
      </c>
      <c r="J50" s="37">
        <f t="shared" si="0"/>
        <v>2.3519916666666667</v>
      </c>
      <c r="L50" s="208">
        <v>646.38480000000004</v>
      </c>
      <c r="M50" s="209">
        <v>27.904299999999999</v>
      </c>
      <c r="N50" s="209">
        <v>35.081099999999999</v>
      </c>
      <c r="O50" s="209">
        <v>35.846600000000002</v>
      </c>
      <c r="P50" s="209">
        <v>8476.6299999999992</v>
      </c>
      <c r="Q50" s="209">
        <v>16.437000000000001</v>
      </c>
      <c r="R50" s="37">
        <f t="shared" si="1"/>
        <v>2.3546194444444444</v>
      </c>
      <c r="S50" s="20"/>
      <c r="T50" s="41"/>
      <c r="U50" s="42"/>
      <c r="V50" s="42"/>
      <c r="W50" s="41"/>
      <c r="X50" s="42"/>
      <c r="Y50" s="43"/>
    </row>
    <row r="51" spans="1:25">
      <c r="A51" s="24"/>
      <c r="B51" s="13" t="s">
        <v>19</v>
      </c>
      <c r="C51" s="13">
        <v>22</v>
      </c>
      <c r="D51" s="198">
        <v>5799.6736000000001</v>
      </c>
      <c r="E51" s="199">
        <v>40.082799999999999</v>
      </c>
      <c r="F51" s="199">
        <v>41.646500000000003</v>
      </c>
      <c r="G51" s="199">
        <v>42.959299999999999</v>
      </c>
      <c r="H51" s="199">
        <v>9144.67</v>
      </c>
      <c r="I51" s="199">
        <v>21.280999999999999</v>
      </c>
      <c r="J51" s="16">
        <f t="shared" si="0"/>
        <v>2.5401861111111113</v>
      </c>
      <c r="L51" s="204">
        <v>5799.7344000000003</v>
      </c>
      <c r="M51" s="205">
        <v>40.082799999999999</v>
      </c>
      <c r="N51" s="205">
        <v>41.646500000000003</v>
      </c>
      <c r="O51" s="205">
        <v>42.959299999999999</v>
      </c>
      <c r="P51" s="205">
        <v>9139.89</v>
      </c>
      <c r="Q51" s="205">
        <v>17.312000000000001</v>
      </c>
      <c r="R51" s="16">
        <f t="shared" si="1"/>
        <v>2.5388583333333332</v>
      </c>
      <c r="S51" s="20"/>
      <c r="T51" s="21">
        <f>bdrate($D51:$D54,E51:E54,$L51:$L54,M51:M54)</f>
        <v>4.8126278825888491E-5</v>
      </c>
      <c r="U51" s="22">
        <f>bdrate($D51:$D54,F51:F54,$L51:$L54,N51:N54)</f>
        <v>4.1614740720730126E-5</v>
      </c>
      <c r="V51" s="22">
        <f>bdrate($D51:$D54,G51:G54,$L51:$L54,O51:O54)</f>
        <v>4.283140382854711E-5</v>
      </c>
      <c r="W51" s="44">
        <f>bdrateOld($D51:$D54,E51:E54,$L51:$L54,M51:M54)</f>
        <v>4.8432760900274374E-5</v>
      </c>
      <c r="X51" s="45">
        <f>bdrateOld($D51:$D54,F51:F54,$L51:$L54,N51:N54)</f>
        <v>4.3522761989267522E-5</v>
      </c>
      <c r="Y51" s="46">
        <f>bdrateOld($D51:$D54,G51:G54,$L51:$L54,O51:O54)</f>
        <v>4.4261679585932967E-5</v>
      </c>
    </row>
    <row r="52" spans="1:25">
      <c r="A52" s="24"/>
      <c r="B52" s="24"/>
      <c r="C52" s="24">
        <v>27</v>
      </c>
      <c r="D52" s="200">
        <v>2291.5664000000002</v>
      </c>
      <c r="E52" s="201">
        <v>36.336799999999997</v>
      </c>
      <c r="F52" s="201">
        <v>38.971899999999998</v>
      </c>
      <c r="G52" s="201">
        <v>40.538800000000002</v>
      </c>
      <c r="H52" s="201">
        <v>7868.52</v>
      </c>
      <c r="I52" s="201">
        <v>15.609</v>
      </c>
      <c r="J52" s="27">
        <f t="shared" si="0"/>
        <v>2.1857000000000002</v>
      </c>
      <c r="L52" s="206">
        <v>2291.6271999999999</v>
      </c>
      <c r="M52" s="207">
        <v>36.336799999999997</v>
      </c>
      <c r="N52" s="207">
        <v>38.971899999999998</v>
      </c>
      <c r="O52" s="207">
        <v>40.538800000000002</v>
      </c>
      <c r="P52" s="207">
        <v>7861.73</v>
      </c>
      <c r="Q52" s="207">
        <v>13.936999999999999</v>
      </c>
      <c r="R52" s="27">
        <f t="shared" si="1"/>
        <v>2.1838138888888889</v>
      </c>
      <c r="S52" s="20"/>
      <c r="T52" s="31"/>
      <c r="U52" s="32"/>
      <c r="V52" s="32"/>
      <c r="W52" s="31"/>
      <c r="X52" s="32"/>
      <c r="Y52" s="33"/>
    </row>
    <row r="53" spans="1:25">
      <c r="A53" s="24"/>
      <c r="B53" s="24"/>
      <c r="C53" s="24">
        <v>32</v>
      </c>
      <c r="D53" s="200">
        <v>1007.504</v>
      </c>
      <c r="E53" s="201">
        <v>33.136099999999999</v>
      </c>
      <c r="F53" s="201">
        <v>37.053899999999999</v>
      </c>
      <c r="G53" s="201">
        <v>38.753900000000002</v>
      </c>
      <c r="H53" s="201">
        <v>6882.84</v>
      </c>
      <c r="I53" s="201">
        <v>13.936999999999999</v>
      </c>
      <c r="J53" s="27">
        <f t="shared" si="0"/>
        <v>1.9118999999999999</v>
      </c>
      <c r="L53" s="206">
        <v>1007.5672</v>
      </c>
      <c r="M53" s="207">
        <v>33.136099999999999</v>
      </c>
      <c r="N53" s="207">
        <v>37.053899999999999</v>
      </c>
      <c r="O53" s="207">
        <v>38.753900000000002</v>
      </c>
      <c r="P53" s="207">
        <v>6885.41</v>
      </c>
      <c r="Q53" s="207">
        <v>11.89</v>
      </c>
      <c r="R53" s="27">
        <f t="shared" si="1"/>
        <v>1.9126138888888888</v>
      </c>
      <c r="S53" s="20"/>
      <c r="T53" s="31"/>
      <c r="U53" s="32"/>
      <c r="V53" s="32"/>
      <c r="W53" s="31"/>
      <c r="X53" s="32"/>
      <c r="Y53" s="33"/>
    </row>
    <row r="54" spans="1:25" ht="12.75" thickBot="1">
      <c r="A54" s="34"/>
      <c r="B54" s="34"/>
      <c r="C54" s="34">
        <v>37</v>
      </c>
      <c r="D54" s="202">
        <v>461.43680000000001</v>
      </c>
      <c r="E54" s="203">
        <v>30.245100000000001</v>
      </c>
      <c r="F54" s="203">
        <v>35.747399999999999</v>
      </c>
      <c r="G54" s="203">
        <v>37.460599999999999</v>
      </c>
      <c r="H54" s="203">
        <v>6111.14</v>
      </c>
      <c r="I54" s="203">
        <v>11.656000000000001</v>
      </c>
      <c r="J54" s="37">
        <f t="shared" si="0"/>
        <v>1.6975388888888889</v>
      </c>
      <c r="L54" s="208">
        <v>461.5</v>
      </c>
      <c r="M54" s="209">
        <v>30.245100000000001</v>
      </c>
      <c r="N54" s="209">
        <v>35.747399999999999</v>
      </c>
      <c r="O54" s="209">
        <v>37.460599999999999</v>
      </c>
      <c r="P54" s="209">
        <v>6111.4</v>
      </c>
      <c r="Q54" s="209">
        <v>10.077999999999999</v>
      </c>
      <c r="R54" s="37">
        <f t="shared" si="1"/>
        <v>1.697611111111111</v>
      </c>
      <c r="S54" s="20"/>
      <c r="T54" s="41"/>
      <c r="U54" s="42"/>
      <c r="V54" s="42"/>
      <c r="W54" s="41"/>
      <c r="X54" s="42"/>
      <c r="Y54" s="43"/>
    </row>
    <row r="55" spans="1:25">
      <c r="A55" s="13" t="s">
        <v>20</v>
      </c>
      <c r="B55" s="13" t="s">
        <v>21</v>
      </c>
      <c r="C55" s="13">
        <v>22</v>
      </c>
      <c r="D55" s="198">
        <v>1752.9983999999999</v>
      </c>
      <c r="E55" s="199">
        <v>41.107700000000001</v>
      </c>
      <c r="F55" s="199">
        <v>43.813200000000002</v>
      </c>
      <c r="G55" s="199">
        <v>43.235700000000001</v>
      </c>
      <c r="H55" s="199">
        <v>3047.49</v>
      </c>
      <c r="I55" s="199">
        <v>7.2649999999999997</v>
      </c>
      <c r="J55" s="16">
        <f t="shared" si="0"/>
        <v>0.84652499999999997</v>
      </c>
      <c r="L55" s="204">
        <v>1753.0992000000001</v>
      </c>
      <c r="M55" s="205">
        <v>41.107700000000001</v>
      </c>
      <c r="N55" s="205">
        <v>43.813200000000002</v>
      </c>
      <c r="O55" s="205">
        <v>43.235700000000001</v>
      </c>
      <c r="P55" s="205">
        <v>3044.44</v>
      </c>
      <c r="Q55" s="205">
        <v>7.0149999999999997</v>
      </c>
      <c r="R55" s="16">
        <f t="shared" si="1"/>
        <v>0.84567777777777775</v>
      </c>
      <c r="S55" s="20"/>
      <c r="T55" s="21">
        <f>bdrate($D55:$D58,E55:E58,$L55:$L58,M55:M58)</f>
        <v>1.8686904389775272E-4</v>
      </c>
      <c r="U55" s="22">
        <f>bdrate($D55:$D58,F55:F58,$L55:$L58,N55:N58)</f>
        <v>1.6878330113279105E-4</v>
      </c>
      <c r="V55" s="22">
        <f>bdrate($D55:$D58,G55:G58,$L55:$L58,O55:O58)</f>
        <v>1.6971915879970823E-4</v>
      </c>
      <c r="W55" s="44">
        <f>bdrateOld($D55:$D58,E55:E58,$L55:$L58,M55:M58)</f>
        <v>1.8788909254219277E-4</v>
      </c>
      <c r="X55" s="45">
        <f>bdrateOld($D55:$D58,F55:F58,$L55:$L58,N55:N58)</f>
        <v>1.7349481090134233E-4</v>
      </c>
      <c r="Y55" s="46">
        <f>bdrateOld($D55:$D58,G55:G58,$L55:$L58,O55:O58)</f>
        <v>1.7406661441277116E-4</v>
      </c>
    </row>
    <row r="56" spans="1:25">
      <c r="A56" s="24" t="s">
        <v>22</v>
      </c>
      <c r="B56" s="24"/>
      <c r="C56" s="24">
        <v>27</v>
      </c>
      <c r="D56" s="200">
        <v>870.14800000000002</v>
      </c>
      <c r="E56" s="201">
        <v>37.124200000000002</v>
      </c>
      <c r="F56" s="201">
        <v>40.949399999999997</v>
      </c>
      <c r="G56" s="201">
        <v>39.958799999999997</v>
      </c>
      <c r="H56" s="201">
        <v>2724.87</v>
      </c>
      <c r="I56" s="201">
        <v>5.7030000000000003</v>
      </c>
      <c r="J56" s="27">
        <f t="shared" si="0"/>
        <v>0.75690833333333329</v>
      </c>
      <c r="L56" s="206">
        <v>870.24879999999996</v>
      </c>
      <c r="M56" s="207">
        <v>37.124200000000002</v>
      </c>
      <c r="N56" s="207">
        <v>40.949399999999997</v>
      </c>
      <c r="O56" s="207">
        <v>39.958799999999997</v>
      </c>
      <c r="P56" s="207">
        <v>2725.36</v>
      </c>
      <c r="Q56" s="207">
        <v>5.4370000000000003</v>
      </c>
      <c r="R56" s="27">
        <f t="shared" si="1"/>
        <v>0.75704444444444452</v>
      </c>
      <c r="S56" s="20"/>
      <c r="T56" s="31"/>
      <c r="U56" s="32"/>
      <c r="V56" s="32"/>
      <c r="W56" s="31"/>
      <c r="X56" s="32"/>
      <c r="Y56" s="33"/>
    </row>
    <row r="57" spans="1:25">
      <c r="A57" s="24"/>
      <c r="B57" s="24"/>
      <c r="C57" s="24">
        <v>32</v>
      </c>
      <c r="D57" s="200">
        <v>424.94080000000002</v>
      </c>
      <c r="E57" s="201">
        <v>33.604900000000001</v>
      </c>
      <c r="F57" s="201">
        <v>38.848700000000001</v>
      </c>
      <c r="G57" s="201">
        <v>37.580599999999997</v>
      </c>
      <c r="H57" s="201">
        <v>2444.35</v>
      </c>
      <c r="I57" s="201">
        <v>6.2030000000000003</v>
      </c>
      <c r="J57" s="27">
        <f t="shared" si="0"/>
        <v>0.67898611111111107</v>
      </c>
      <c r="L57" s="206">
        <v>425.04399999999998</v>
      </c>
      <c r="M57" s="207">
        <v>33.604900000000001</v>
      </c>
      <c r="N57" s="207">
        <v>38.848700000000001</v>
      </c>
      <c r="O57" s="207">
        <v>37.580599999999997</v>
      </c>
      <c r="P57" s="207">
        <v>2437.52</v>
      </c>
      <c r="Q57" s="207">
        <v>5.9210000000000003</v>
      </c>
      <c r="R57" s="27">
        <f t="shared" si="1"/>
        <v>0.67708888888888885</v>
      </c>
      <c r="S57" s="20"/>
      <c r="T57" s="31"/>
      <c r="U57" s="32"/>
      <c r="V57" s="32"/>
      <c r="W57" s="31"/>
      <c r="X57" s="32"/>
      <c r="Y57" s="33"/>
    </row>
    <row r="58" spans="1:25" ht="12.75" thickBot="1">
      <c r="A58" s="24"/>
      <c r="B58" s="34"/>
      <c r="C58" s="34">
        <v>37</v>
      </c>
      <c r="D58" s="202">
        <v>214.5712</v>
      </c>
      <c r="E58" s="203">
        <v>30.640499999999999</v>
      </c>
      <c r="F58" s="203">
        <v>37.3889</v>
      </c>
      <c r="G58" s="203">
        <v>35.874099999999999</v>
      </c>
      <c r="H58" s="203">
        <v>2223.54</v>
      </c>
      <c r="I58" s="203">
        <v>5.2649999999999997</v>
      </c>
      <c r="J58" s="37">
        <f t="shared" si="0"/>
        <v>0.61765000000000003</v>
      </c>
      <c r="L58" s="208">
        <v>214.67439999999999</v>
      </c>
      <c r="M58" s="209">
        <v>30.640499999999999</v>
      </c>
      <c r="N58" s="209">
        <v>37.3889</v>
      </c>
      <c r="O58" s="209">
        <v>35.874099999999999</v>
      </c>
      <c r="P58" s="209">
        <v>2219.38</v>
      </c>
      <c r="Q58" s="209">
        <v>4.609</v>
      </c>
      <c r="R58" s="37">
        <f t="shared" si="1"/>
        <v>0.61649444444444446</v>
      </c>
      <c r="S58" s="20"/>
      <c r="T58" s="41"/>
      <c r="U58" s="42"/>
      <c r="V58" s="42"/>
      <c r="W58" s="41"/>
      <c r="X58" s="42"/>
      <c r="Y58" s="43"/>
    </row>
    <row r="59" spans="1:25">
      <c r="A59" s="24"/>
      <c r="B59" s="13" t="s">
        <v>23</v>
      </c>
      <c r="C59" s="13">
        <v>22</v>
      </c>
      <c r="D59" s="198">
        <v>2175.752</v>
      </c>
      <c r="E59" s="199">
        <v>38.423400000000001</v>
      </c>
      <c r="F59" s="199">
        <v>42.847900000000003</v>
      </c>
      <c r="G59" s="199">
        <v>43.942700000000002</v>
      </c>
      <c r="H59" s="199">
        <v>3538.04</v>
      </c>
      <c r="I59" s="199">
        <v>8.109</v>
      </c>
      <c r="J59" s="16">
        <f t="shared" si="0"/>
        <v>0.98278888888888893</v>
      </c>
      <c r="L59" s="204">
        <v>2175.8728000000001</v>
      </c>
      <c r="M59" s="205">
        <v>38.423400000000001</v>
      </c>
      <c r="N59" s="205">
        <v>42.847900000000003</v>
      </c>
      <c r="O59" s="205">
        <v>43.942700000000002</v>
      </c>
      <c r="P59" s="205">
        <v>3536.79</v>
      </c>
      <c r="Q59" s="205">
        <v>7.9530000000000003</v>
      </c>
      <c r="R59" s="16">
        <f t="shared" si="1"/>
        <v>0.98244166666666666</v>
      </c>
      <c r="S59" s="20"/>
      <c r="T59" s="21">
        <f>bdrate($D59:$D62,E59:E62,$L59:$L62,M59:M62)</f>
        <v>3.1830694220547073E-4</v>
      </c>
      <c r="U59" s="22">
        <f>bdrate($D59:$D62,F59:F62,$L59:$L62,N59:N62)</f>
        <v>2.7141797911012233E-4</v>
      </c>
      <c r="V59" s="22">
        <f>bdrate($D59:$D62,G59:G62,$L59:$L62,O59:O62)</f>
        <v>2.6933140121521149E-4</v>
      </c>
      <c r="W59" s="44">
        <f>bdrateOld($D59:$D62,E59:E62,$L59:$L62,M59:M62)</f>
        <v>3.2048139988538615E-4</v>
      </c>
      <c r="X59" s="45">
        <f>bdrateOld($D59:$D62,F59:F62,$L59:$L62,N59:N62)</f>
        <v>2.8548210153944709E-4</v>
      </c>
      <c r="Y59" s="46">
        <f>bdrateOld($D59:$D62,G59:G62,$L59:$L62,O59:O62)</f>
        <v>2.8443946022282951E-4</v>
      </c>
    </row>
    <row r="60" spans="1:25">
      <c r="A60" s="24"/>
      <c r="B60" s="24"/>
      <c r="C60" s="24">
        <v>27</v>
      </c>
      <c r="D60" s="200">
        <v>754.44320000000005</v>
      </c>
      <c r="E60" s="201">
        <v>34.606000000000002</v>
      </c>
      <c r="F60" s="201">
        <v>40.771000000000001</v>
      </c>
      <c r="G60" s="201">
        <v>41.754300000000001</v>
      </c>
      <c r="H60" s="201">
        <v>2965.6</v>
      </c>
      <c r="I60" s="201">
        <v>6.14</v>
      </c>
      <c r="J60" s="27">
        <f t="shared" si="0"/>
        <v>0.82377777777777772</v>
      </c>
      <c r="L60" s="206">
        <v>754.56399999999996</v>
      </c>
      <c r="M60" s="207">
        <v>34.606000000000002</v>
      </c>
      <c r="N60" s="207">
        <v>40.771000000000001</v>
      </c>
      <c r="O60" s="207">
        <v>41.754300000000001</v>
      </c>
      <c r="P60" s="207">
        <v>2961.21</v>
      </c>
      <c r="Q60" s="207">
        <v>5.9989999999999997</v>
      </c>
      <c r="R60" s="27">
        <f t="shared" si="1"/>
        <v>0.82255833333333339</v>
      </c>
      <c r="S60" s="20"/>
      <c r="T60" s="31"/>
      <c r="U60" s="32"/>
      <c r="V60" s="32"/>
      <c r="W60" s="31"/>
      <c r="X60" s="32"/>
      <c r="Y60" s="33"/>
    </row>
    <row r="61" spans="1:25">
      <c r="A61" s="24"/>
      <c r="B61" s="24"/>
      <c r="C61" s="24">
        <v>32</v>
      </c>
      <c r="D61" s="200">
        <v>297.79520000000002</v>
      </c>
      <c r="E61" s="201">
        <v>31.4055</v>
      </c>
      <c r="F61" s="201">
        <v>39.351700000000001</v>
      </c>
      <c r="G61" s="201">
        <v>40.177999999999997</v>
      </c>
      <c r="H61" s="201">
        <v>2594.86</v>
      </c>
      <c r="I61" s="201">
        <v>7.4530000000000003</v>
      </c>
      <c r="J61" s="27">
        <f t="shared" si="0"/>
        <v>0.72079444444444452</v>
      </c>
      <c r="L61" s="206">
        <v>297.91840000000002</v>
      </c>
      <c r="M61" s="207">
        <v>31.4055</v>
      </c>
      <c r="N61" s="207">
        <v>39.351700000000001</v>
      </c>
      <c r="O61" s="207">
        <v>40.177999999999997</v>
      </c>
      <c r="P61" s="207">
        <v>2593.6</v>
      </c>
      <c r="Q61" s="207">
        <v>6.2960000000000003</v>
      </c>
      <c r="R61" s="27">
        <f t="shared" si="1"/>
        <v>0.72044444444444444</v>
      </c>
      <c r="S61" s="20"/>
      <c r="T61" s="31"/>
      <c r="U61" s="32"/>
      <c r="V61" s="32"/>
      <c r="W61" s="31"/>
      <c r="X61" s="32"/>
      <c r="Y61" s="33"/>
    </row>
    <row r="62" spans="1:25" ht="12.75" thickBot="1">
      <c r="A62" s="24"/>
      <c r="B62" s="34"/>
      <c r="C62" s="34">
        <v>37</v>
      </c>
      <c r="D62" s="202">
        <v>127.5856</v>
      </c>
      <c r="E62" s="203">
        <v>28.405100000000001</v>
      </c>
      <c r="F62" s="203">
        <v>38.313899999999997</v>
      </c>
      <c r="G62" s="203">
        <v>39.110700000000001</v>
      </c>
      <c r="H62" s="203">
        <v>2328.94</v>
      </c>
      <c r="I62" s="203">
        <v>5.9059999999999997</v>
      </c>
      <c r="J62" s="37">
        <f t="shared" si="0"/>
        <v>0.64692777777777777</v>
      </c>
      <c r="L62" s="208">
        <v>127.7088</v>
      </c>
      <c r="M62" s="209">
        <v>28.405100000000001</v>
      </c>
      <c r="N62" s="209">
        <v>38.313899999999997</v>
      </c>
      <c r="O62" s="209">
        <v>39.110700000000001</v>
      </c>
      <c r="P62" s="209">
        <v>2334.27</v>
      </c>
      <c r="Q62" s="209">
        <v>5.218</v>
      </c>
      <c r="R62" s="37">
        <f t="shared" si="1"/>
        <v>0.64840833333333336</v>
      </c>
      <c r="S62" s="20"/>
      <c r="T62" s="41"/>
      <c r="U62" s="42"/>
      <c r="V62" s="42"/>
      <c r="W62" s="41"/>
      <c r="X62" s="42"/>
      <c r="Y62" s="43"/>
    </row>
    <row r="63" spans="1:25">
      <c r="A63" s="24"/>
      <c r="B63" s="13" t="s">
        <v>24</v>
      </c>
      <c r="C63" s="13">
        <v>22</v>
      </c>
      <c r="D63" s="198">
        <v>1909.4839999999999</v>
      </c>
      <c r="E63" s="199">
        <v>38.164200000000001</v>
      </c>
      <c r="F63" s="199">
        <v>40.835700000000003</v>
      </c>
      <c r="G63" s="199">
        <v>41.570799999999998</v>
      </c>
      <c r="H63" s="199">
        <v>2913.71</v>
      </c>
      <c r="I63" s="199">
        <v>7.2030000000000003</v>
      </c>
      <c r="J63" s="16">
        <f t="shared" si="0"/>
        <v>0.80936388888888888</v>
      </c>
      <c r="L63" s="204">
        <v>1909.5848000000001</v>
      </c>
      <c r="M63" s="205">
        <v>38.164200000000001</v>
      </c>
      <c r="N63" s="205">
        <v>40.835700000000003</v>
      </c>
      <c r="O63" s="205">
        <v>41.570799999999998</v>
      </c>
      <c r="P63" s="205">
        <v>2920.68</v>
      </c>
      <c r="Q63" s="205">
        <v>6.8120000000000003</v>
      </c>
      <c r="R63" s="16">
        <f t="shared" si="1"/>
        <v>0.81129999999999991</v>
      </c>
      <c r="S63" s="20"/>
      <c r="T63" s="21">
        <f>bdrate($D63:$D66,E63:E66,$L63:$L66,M63:M66)</f>
        <v>2.3371740802913266E-4</v>
      </c>
      <c r="U63" s="22">
        <f>bdrate($D63:$D66,F63:F66,$L63:$L66,N63:N66)</f>
        <v>2.014658541402703E-4</v>
      </c>
      <c r="V63" s="22">
        <f>bdrate($D63:$D66,G63:G66,$L63:$L66,O63:O66)</f>
        <v>1.9926464545894085E-4</v>
      </c>
      <c r="W63" s="44">
        <f>bdrateOld($D63:$D66,E63:E66,$L63:$L66,M63:M66)</f>
        <v>2.3517518915849855E-4</v>
      </c>
      <c r="X63" s="45">
        <f>bdrateOld($D63:$D66,F63:F66,$L63:$L66,N63:N66)</f>
        <v>2.1128693706784496E-4</v>
      </c>
      <c r="Y63" s="46">
        <f>bdrateOld($D63:$D66,G63:G66,$L63:$L66,O63:O66)</f>
        <v>2.1025033656951742E-4</v>
      </c>
    </row>
    <row r="64" spans="1:25">
      <c r="A64" s="24"/>
      <c r="B64" s="24"/>
      <c r="C64" s="24">
        <v>27</v>
      </c>
      <c r="D64" s="200">
        <v>815.18560000000002</v>
      </c>
      <c r="E64" s="201">
        <v>34.395299999999999</v>
      </c>
      <c r="F64" s="201">
        <v>38.093200000000003</v>
      </c>
      <c r="G64" s="201">
        <v>38.648400000000002</v>
      </c>
      <c r="H64" s="201">
        <v>2469.4699999999998</v>
      </c>
      <c r="I64" s="201">
        <v>5.4059999999999997</v>
      </c>
      <c r="J64" s="27">
        <f t="shared" si="0"/>
        <v>0.68596388888888882</v>
      </c>
      <c r="L64" s="206">
        <v>815.28639999999996</v>
      </c>
      <c r="M64" s="207">
        <v>34.395299999999999</v>
      </c>
      <c r="N64" s="207">
        <v>38.093200000000003</v>
      </c>
      <c r="O64" s="207">
        <v>38.648400000000002</v>
      </c>
      <c r="P64" s="207">
        <v>2468.11</v>
      </c>
      <c r="Q64" s="207">
        <v>4.968</v>
      </c>
      <c r="R64" s="27">
        <f t="shared" si="1"/>
        <v>0.68558611111111112</v>
      </c>
      <c r="S64" s="20"/>
      <c r="T64" s="31"/>
      <c r="U64" s="32"/>
      <c r="V64" s="32"/>
      <c r="W64" s="31"/>
      <c r="X64" s="32"/>
      <c r="Y64" s="33"/>
    </row>
    <row r="65" spans="1:25">
      <c r="A65" s="24"/>
      <c r="B65" s="24"/>
      <c r="C65" s="24">
        <v>32</v>
      </c>
      <c r="D65" s="200">
        <v>350.24720000000002</v>
      </c>
      <c r="E65" s="201">
        <v>30.9054</v>
      </c>
      <c r="F65" s="201">
        <v>36.063899999999997</v>
      </c>
      <c r="G65" s="201">
        <v>36.570500000000003</v>
      </c>
      <c r="H65" s="201">
        <v>2144.33</v>
      </c>
      <c r="I65" s="201">
        <v>5.5149999999999997</v>
      </c>
      <c r="J65" s="27">
        <f t="shared" si="0"/>
        <v>0.59564722222222222</v>
      </c>
      <c r="L65" s="206">
        <v>350.35039999999998</v>
      </c>
      <c r="M65" s="207">
        <v>30.9054</v>
      </c>
      <c r="N65" s="207">
        <v>36.063899999999997</v>
      </c>
      <c r="O65" s="207">
        <v>36.570500000000003</v>
      </c>
      <c r="P65" s="207">
        <v>2150.12</v>
      </c>
      <c r="Q65" s="207">
        <v>5.359</v>
      </c>
      <c r="R65" s="27">
        <f t="shared" si="1"/>
        <v>0.59725555555555554</v>
      </c>
      <c r="S65" s="20"/>
      <c r="T65" s="31"/>
      <c r="U65" s="32"/>
      <c r="V65" s="32"/>
      <c r="W65" s="31"/>
      <c r="X65" s="32"/>
      <c r="Y65" s="33"/>
    </row>
    <row r="66" spans="1:25" ht="12.75" thickBot="1">
      <c r="A66" s="24"/>
      <c r="B66" s="34"/>
      <c r="C66" s="34">
        <v>37</v>
      </c>
      <c r="D66" s="202">
        <v>150.09039999999999</v>
      </c>
      <c r="E66" s="203">
        <v>27.854900000000001</v>
      </c>
      <c r="F66" s="203">
        <v>34.678800000000003</v>
      </c>
      <c r="G66" s="203">
        <v>35.142299999999999</v>
      </c>
      <c r="H66" s="203">
        <v>1917.49</v>
      </c>
      <c r="I66" s="203">
        <v>3.5779999999999998</v>
      </c>
      <c r="J66" s="37">
        <f t="shared" si="0"/>
        <v>0.53263611111111109</v>
      </c>
      <c r="L66" s="208">
        <v>150.1936</v>
      </c>
      <c r="M66" s="209">
        <v>27.854900000000001</v>
      </c>
      <c r="N66" s="209">
        <v>34.678800000000003</v>
      </c>
      <c r="O66" s="209">
        <v>35.142299999999999</v>
      </c>
      <c r="P66" s="209">
        <v>1915.75</v>
      </c>
      <c r="Q66" s="209">
        <v>3.1560000000000001</v>
      </c>
      <c r="R66" s="37">
        <f t="shared" si="1"/>
        <v>0.53215277777777781</v>
      </c>
      <c r="S66" s="20"/>
      <c r="T66" s="41"/>
      <c r="U66" s="42"/>
      <c r="V66" s="42"/>
      <c r="W66" s="41"/>
      <c r="X66" s="42"/>
      <c r="Y66" s="43"/>
    </row>
    <row r="67" spans="1:25">
      <c r="A67" s="24"/>
      <c r="B67" s="13" t="s">
        <v>19</v>
      </c>
      <c r="C67" s="13">
        <v>22</v>
      </c>
      <c r="D67" s="198">
        <v>1357.6784</v>
      </c>
      <c r="E67" s="199">
        <v>40.072200000000002</v>
      </c>
      <c r="F67" s="199">
        <v>41.422600000000003</v>
      </c>
      <c r="G67" s="199">
        <v>42.465400000000002</v>
      </c>
      <c r="H67" s="199">
        <v>2169.73</v>
      </c>
      <c r="I67" s="199">
        <v>4.9370000000000003</v>
      </c>
      <c r="J67" s="16">
        <f t="shared" si="0"/>
        <v>0.60270277777777781</v>
      </c>
      <c r="L67" s="204">
        <v>1357.7392</v>
      </c>
      <c r="M67" s="205">
        <v>40.072200000000002</v>
      </c>
      <c r="N67" s="205">
        <v>41.422600000000003</v>
      </c>
      <c r="O67" s="205">
        <v>42.465400000000002</v>
      </c>
      <c r="P67" s="205">
        <v>2168.65</v>
      </c>
      <c r="Q67" s="205">
        <v>4.343</v>
      </c>
      <c r="R67" s="16">
        <f t="shared" si="1"/>
        <v>0.60240277777777784</v>
      </c>
      <c r="S67" s="20"/>
      <c r="T67" s="21">
        <f>bdrate($D67:$D70,E67:E70,$L67:$L70,M67:M70)</f>
        <v>1.5649192278544E-4</v>
      </c>
      <c r="U67" s="22">
        <f>bdrate($D67:$D70,F67:F70,$L67:$L70,N67:N70)</f>
        <v>1.4302113633268831E-4</v>
      </c>
      <c r="V67" s="22">
        <f>bdrate($D67:$D70,G67:G70,$L67:$L70,O67:O70)</f>
        <v>1.4570378454448196E-4</v>
      </c>
      <c r="W67" s="44">
        <f>bdrateOld($D67:$D70,E67:E70,$L67:$L70,M67:M70)</f>
        <v>1.579518612322417E-4</v>
      </c>
      <c r="X67" s="45">
        <f>bdrateOld($D67:$D70,F67:F70,$L67:$L70,N67:N70)</f>
        <v>1.4769931832869787E-4</v>
      </c>
      <c r="Y67" s="46">
        <f>bdrateOld($D67:$D70,G67:G70,$L67:$L70,O67:O70)</f>
        <v>1.4954580103054838E-4</v>
      </c>
    </row>
    <row r="68" spans="1:25">
      <c r="A68" s="24"/>
      <c r="B68" s="24"/>
      <c r="C68" s="24">
        <v>27</v>
      </c>
      <c r="D68" s="200">
        <v>645.50639999999999</v>
      </c>
      <c r="E68" s="201">
        <v>35.929499999999997</v>
      </c>
      <c r="F68" s="201">
        <v>38.521799999999999</v>
      </c>
      <c r="G68" s="201">
        <v>39.674900000000001</v>
      </c>
      <c r="H68" s="201">
        <v>1901.95</v>
      </c>
      <c r="I68" s="201">
        <v>3.4529999999999998</v>
      </c>
      <c r="J68" s="27">
        <f t="shared" si="0"/>
        <v>0.52831944444444445</v>
      </c>
      <c r="L68" s="206">
        <v>645.56719999999996</v>
      </c>
      <c r="M68" s="207">
        <v>35.929499999999997</v>
      </c>
      <c r="N68" s="207">
        <v>38.521799999999999</v>
      </c>
      <c r="O68" s="207">
        <v>39.674900000000001</v>
      </c>
      <c r="P68" s="207">
        <v>1902.18</v>
      </c>
      <c r="Q68" s="207">
        <v>3.4060000000000001</v>
      </c>
      <c r="R68" s="27">
        <f t="shared" si="1"/>
        <v>0.52838333333333332</v>
      </c>
      <c r="S68" s="20"/>
      <c r="T68" s="31"/>
      <c r="U68" s="32"/>
      <c r="V68" s="32"/>
      <c r="W68" s="31"/>
      <c r="X68" s="32"/>
      <c r="Y68" s="33"/>
    </row>
    <row r="69" spans="1:25">
      <c r="A69" s="24"/>
      <c r="B69" s="24"/>
      <c r="C69" s="24">
        <v>32</v>
      </c>
      <c r="D69" s="200">
        <v>303.29840000000002</v>
      </c>
      <c r="E69" s="201">
        <v>32.28</v>
      </c>
      <c r="F69" s="201">
        <v>36.482100000000003</v>
      </c>
      <c r="G69" s="201">
        <v>37.578000000000003</v>
      </c>
      <c r="H69" s="201">
        <v>1669.39</v>
      </c>
      <c r="I69" s="201">
        <v>3.9529999999999998</v>
      </c>
      <c r="J69" s="27">
        <f t="shared" si="0"/>
        <v>0.46371944444444446</v>
      </c>
      <c r="L69" s="206">
        <v>303.36160000000001</v>
      </c>
      <c r="M69" s="207">
        <v>32.28</v>
      </c>
      <c r="N69" s="207">
        <v>36.482100000000003</v>
      </c>
      <c r="O69" s="207">
        <v>37.578000000000003</v>
      </c>
      <c r="P69" s="207">
        <v>1669.09</v>
      </c>
      <c r="Q69" s="207">
        <v>3.593</v>
      </c>
      <c r="R69" s="27">
        <f t="shared" si="1"/>
        <v>0.46363611111111108</v>
      </c>
      <c r="S69" s="20"/>
      <c r="T69" s="31"/>
      <c r="U69" s="32"/>
      <c r="V69" s="32"/>
      <c r="W69" s="31"/>
      <c r="X69" s="32"/>
      <c r="Y69" s="33"/>
    </row>
    <row r="70" spans="1:25" ht="12.75" thickBot="1">
      <c r="A70" s="34"/>
      <c r="B70" s="34"/>
      <c r="C70" s="34">
        <v>37</v>
      </c>
      <c r="D70" s="202">
        <v>145.7704</v>
      </c>
      <c r="E70" s="203">
        <v>29.400400000000001</v>
      </c>
      <c r="F70" s="203">
        <v>35.006599999999999</v>
      </c>
      <c r="G70" s="203">
        <v>36.069200000000002</v>
      </c>
      <c r="H70" s="203">
        <v>1479.63</v>
      </c>
      <c r="I70" s="203">
        <v>3.484</v>
      </c>
      <c r="J70" s="37">
        <f t="shared" si="0"/>
        <v>0.41100833333333336</v>
      </c>
      <c r="L70" s="208">
        <v>145.83359999999999</v>
      </c>
      <c r="M70" s="209">
        <v>29.400400000000001</v>
      </c>
      <c r="N70" s="209">
        <v>35.006599999999999</v>
      </c>
      <c r="O70" s="209">
        <v>36.069200000000002</v>
      </c>
      <c r="P70" s="209">
        <v>1479.95</v>
      </c>
      <c r="Q70" s="209">
        <v>2.9529999999999998</v>
      </c>
      <c r="R70" s="37">
        <f t="shared" si="1"/>
        <v>0.41109722222222222</v>
      </c>
      <c r="S70" s="20"/>
      <c r="T70" s="41"/>
      <c r="U70" s="42"/>
      <c r="V70" s="42"/>
      <c r="W70" s="41"/>
      <c r="X70" s="42"/>
      <c r="Y70" s="43"/>
    </row>
    <row r="71" spans="1:25">
      <c r="A71" s="13" t="s">
        <v>25</v>
      </c>
      <c r="B71" s="13" t="s">
        <v>26</v>
      </c>
      <c r="C71" s="13">
        <v>22</v>
      </c>
      <c r="D71" s="198">
        <v>2032.8112000000001</v>
      </c>
      <c r="E71" s="199">
        <v>43.694499999999998</v>
      </c>
      <c r="F71" s="199">
        <v>47.093000000000004</v>
      </c>
      <c r="G71" s="199">
        <v>48.060499999999998</v>
      </c>
      <c r="H71" s="199">
        <v>21022.12</v>
      </c>
      <c r="I71" s="199">
        <v>39.936999999999998</v>
      </c>
      <c r="J71" s="16">
        <f t="shared" si="0"/>
        <v>5.8394777777777778</v>
      </c>
      <c r="L71" s="204">
        <v>2032.932</v>
      </c>
      <c r="M71" s="205">
        <v>43.694499999999998</v>
      </c>
      <c r="N71" s="205">
        <v>47.093000000000004</v>
      </c>
      <c r="O71" s="205">
        <v>48.060499999999998</v>
      </c>
      <c r="P71" s="205">
        <v>21011.06</v>
      </c>
      <c r="Q71" s="205">
        <v>36.843000000000004</v>
      </c>
      <c r="R71" s="16">
        <f t="shared" si="1"/>
        <v>5.8364055555555563</v>
      </c>
      <c r="S71" s="20"/>
      <c r="T71" s="21">
        <f>bdrate($D71:$D74,E71:E74,$L71:$L74,M71:M74)</f>
        <v>2.9386462315250661E-4</v>
      </c>
      <c r="U71" s="22">
        <f>bdrate($D71:$D74,F71:F74,$L71:$L74,N71:N74)</f>
        <v>2.6498141691644328E-4</v>
      </c>
      <c r="V71" s="22">
        <f>bdrate($D71:$D74,G71:G74,$L71:$L74,O71:O74)</f>
        <v>2.5900969551195807E-4</v>
      </c>
      <c r="W71" s="44">
        <f>bdrateOld($D71:$D74,E71:E74,$L71:$L74,M71:M74)</f>
        <v>2.9350802317962277E-4</v>
      </c>
      <c r="X71" s="45">
        <f>bdrateOld($D71:$D74,F71:F74,$L71:$L74,N71:N74)</f>
        <v>2.658405022752941E-4</v>
      </c>
      <c r="Y71" s="46">
        <f>bdrateOld($D71:$D74,G71:G74,$L71:$L74,O71:O74)</f>
        <v>2.6039987585213531E-4</v>
      </c>
    </row>
    <row r="72" spans="1:25">
      <c r="A72" s="24" t="s">
        <v>27</v>
      </c>
      <c r="B72" s="24"/>
      <c r="C72" s="24">
        <v>27</v>
      </c>
      <c r="D72" s="200">
        <v>736.79679999999996</v>
      </c>
      <c r="E72" s="201">
        <v>41.405999999999999</v>
      </c>
      <c r="F72" s="201">
        <v>45.716200000000001</v>
      </c>
      <c r="G72" s="201">
        <v>46.356400000000001</v>
      </c>
      <c r="H72" s="201">
        <v>19222.63</v>
      </c>
      <c r="I72" s="201">
        <v>37.999000000000002</v>
      </c>
      <c r="J72" s="27">
        <f t="shared" si="0"/>
        <v>5.3396194444444447</v>
      </c>
      <c r="L72" s="206">
        <v>736.91759999999999</v>
      </c>
      <c r="M72" s="207">
        <v>41.405999999999999</v>
      </c>
      <c r="N72" s="207">
        <v>45.716200000000001</v>
      </c>
      <c r="O72" s="207">
        <v>46.356400000000001</v>
      </c>
      <c r="P72" s="207">
        <v>19218.93</v>
      </c>
      <c r="Q72" s="207">
        <v>34.968000000000004</v>
      </c>
      <c r="R72" s="27">
        <f t="shared" si="1"/>
        <v>5.3385916666666668</v>
      </c>
      <c r="S72" s="20"/>
      <c r="T72" s="31"/>
      <c r="U72" s="32"/>
      <c r="V72" s="32"/>
      <c r="W72" s="31"/>
      <c r="X72" s="32"/>
      <c r="Y72" s="33"/>
    </row>
    <row r="73" spans="1:25">
      <c r="A73" s="24"/>
      <c r="B73" s="24"/>
      <c r="C73" s="24">
        <v>32</v>
      </c>
      <c r="D73" s="200">
        <v>355.03840000000002</v>
      </c>
      <c r="E73" s="201">
        <v>38.887</v>
      </c>
      <c r="F73" s="201">
        <v>44.371699999999997</v>
      </c>
      <c r="G73" s="201">
        <v>44.760199999999998</v>
      </c>
      <c r="H73" s="201">
        <v>18347.11</v>
      </c>
      <c r="I73" s="201">
        <v>44.186999999999998</v>
      </c>
      <c r="J73" s="27">
        <f t="shared" si="0"/>
        <v>5.0964194444444448</v>
      </c>
      <c r="L73" s="206">
        <v>355.16160000000002</v>
      </c>
      <c r="M73" s="207">
        <v>38.887</v>
      </c>
      <c r="N73" s="207">
        <v>44.371699999999997</v>
      </c>
      <c r="O73" s="207">
        <v>44.760199999999998</v>
      </c>
      <c r="P73" s="207">
        <v>18343.66</v>
      </c>
      <c r="Q73" s="207">
        <v>36.843000000000004</v>
      </c>
      <c r="R73" s="27">
        <f t="shared" si="1"/>
        <v>5.0954611111111108</v>
      </c>
      <c r="S73" s="20"/>
      <c r="T73" s="31"/>
      <c r="U73" s="32"/>
      <c r="V73" s="32"/>
      <c r="W73" s="31"/>
      <c r="X73" s="32"/>
      <c r="Y73" s="33"/>
    </row>
    <row r="74" spans="1:25" ht="12.75" thickBot="1">
      <c r="A74" s="24"/>
      <c r="B74" s="34"/>
      <c r="C74" s="34">
        <v>37</v>
      </c>
      <c r="D74" s="202">
        <v>188.63839999999999</v>
      </c>
      <c r="E74" s="203">
        <v>36.140799999999999</v>
      </c>
      <c r="F74" s="203">
        <v>43.256599999999999</v>
      </c>
      <c r="G74" s="203">
        <v>43.494599999999998</v>
      </c>
      <c r="H74" s="203">
        <v>17792.189999999999</v>
      </c>
      <c r="I74" s="203">
        <v>38.405999999999999</v>
      </c>
      <c r="J74" s="37">
        <f t="shared" si="0"/>
        <v>4.9422749999999995</v>
      </c>
      <c r="L74" s="208">
        <v>188.76159999999999</v>
      </c>
      <c r="M74" s="209">
        <v>36.140799999999999</v>
      </c>
      <c r="N74" s="209">
        <v>43.256599999999999</v>
      </c>
      <c r="O74" s="209">
        <v>43.494599999999998</v>
      </c>
      <c r="P74" s="209">
        <v>17752.96</v>
      </c>
      <c r="Q74" s="209">
        <v>34.186999999999998</v>
      </c>
      <c r="R74" s="37">
        <f t="shared" si="1"/>
        <v>4.9313777777777776</v>
      </c>
      <c r="S74" s="20"/>
      <c r="T74" s="41"/>
      <c r="U74" s="42"/>
      <c r="V74" s="42"/>
      <c r="W74" s="41"/>
      <c r="X74" s="42"/>
      <c r="Y74" s="43"/>
    </row>
    <row r="75" spans="1:25">
      <c r="A75" s="24"/>
      <c r="B75" s="13" t="s">
        <v>28</v>
      </c>
      <c r="C75" s="13">
        <v>22</v>
      </c>
      <c r="D75" s="198">
        <v>2712.9512</v>
      </c>
      <c r="E75" s="199">
        <v>43.555</v>
      </c>
      <c r="F75" s="199">
        <v>48.674100000000003</v>
      </c>
      <c r="G75" s="199">
        <v>48.360399999999998</v>
      </c>
      <c r="H75" s="199">
        <v>21409.95</v>
      </c>
      <c r="I75" s="199">
        <v>50.093000000000004</v>
      </c>
      <c r="J75" s="16">
        <f t="shared" si="0"/>
        <v>5.9472083333333332</v>
      </c>
      <c r="L75" s="204">
        <v>2713.0720000000001</v>
      </c>
      <c r="M75" s="205">
        <v>43.555</v>
      </c>
      <c r="N75" s="205">
        <v>48.674100000000003</v>
      </c>
      <c r="O75" s="205">
        <v>48.360399999999998</v>
      </c>
      <c r="P75" s="205">
        <v>21383.84</v>
      </c>
      <c r="Q75" s="205">
        <v>40.734000000000002</v>
      </c>
      <c r="R75" s="16">
        <f t="shared" si="1"/>
        <v>5.9399555555555557</v>
      </c>
      <c r="S75" s="20"/>
      <c r="T75" s="21">
        <f>bdrate($D75:$D78,E75:E78,$L75:$L78,M75:M78)</f>
        <v>2.5211558140347812E-4</v>
      </c>
      <c r="U75" s="22">
        <f>bdrate($D75:$D78,F75:F78,$L75:$L78,N75:N78)</f>
        <v>2.0110110903037715E-4</v>
      </c>
      <c r="V75" s="22">
        <f>bdrate($D75:$D78,G75:G78,$L75:$L78,O75:O78)</f>
        <v>2.1630082748536061E-4</v>
      </c>
      <c r="W75" s="44">
        <f>bdrateOld($D75:$D78,E75:E78,$L75:$L78,M75:M78)</f>
        <v>2.5182689166247663E-4</v>
      </c>
      <c r="X75" s="45">
        <f>bdrateOld($D75:$D78,F75:F78,$L75:$L78,N75:N78)</f>
        <v>2.0480921843013533E-4</v>
      </c>
      <c r="Y75" s="46">
        <f>bdrateOld($D75:$D78,G75:G78,$L75:$L78,O75:O78)</f>
        <v>2.1737554475365073E-4</v>
      </c>
    </row>
    <row r="76" spans="1:25">
      <c r="A76" s="24"/>
      <c r="B76" s="24"/>
      <c r="C76" s="24">
        <v>27</v>
      </c>
      <c r="D76" s="200">
        <v>885.94880000000001</v>
      </c>
      <c r="E76" s="201">
        <v>41.2395</v>
      </c>
      <c r="F76" s="201">
        <v>47.172199999999997</v>
      </c>
      <c r="G76" s="201">
        <v>46.4238</v>
      </c>
      <c r="H76" s="201">
        <v>19498.89</v>
      </c>
      <c r="I76" s="201">
        <v>32.795999999999999</v>
      </c>
      <c r="J76" s="27">
        <f t="shared" si="0"/>
        <v>5.4163583333333332</v>
      </c>
      <c r="L76" s="206">
        <v>886.06960000000004</v>
      </c>
      <c r="M76" s="207">
        <v>41.2395</v>
      </c>
      <c r="N76" s="207">
        <v>47.172199999999997</v>
      </c>
      <c r="O76" s="207">
        <v>46.4238</v>
      </c>
      <c r="P76" s="207">
        <v>19495.04</v>
      </c>
      <c r="Q76" s="207">
        <v>33.39</v>
      </c>
      <c r="R76" s="27">
        <f t="shared" si="1"/>
        <v>5.415288888888889</v>
      </c>
      <c r="S76" s="20"/>
      <c r="T76" s="31"/>
      <c r="U76" s="32"/>
      <c r="V76" s="32"/>
      <c r="W76" s="31"/>
      <c r="X76" s="32"/>
      <c r="Y76" s="33"/>
    </row>
    <row r="77" spans="1:25">
      <c r="A77" s="24"/>
      <c r="B77" s="24"/>
      <c r="C77" s="24">
        <v>32</v>
      </c>
      <c r="D77" s="200">
        <v>417.61279999999999</v>
      </c>
      <c r="E77" s="201">
        <v>38.661999999999999</v>
      </c>
      <c r="F77" s="201">
        <v>45.9619</v>
      </c>
      <c r="G77" s="201">
        <v>44.418999999999997</v>
      </c>
      <c r="H77" s="201">
        <v>18531.91</v>
      </c>
      <c r="I77" s="201">
        <v>49.968000000000004</v>
      </c>
      <c r="J77" s="27">
        <f t="shared" si="0"/>
        <v>5.1477527777777778</v>
      </c>
      <c r="L77" s="206">
        <v>417.73599999999999</v>
      </c>
      <c r="M77" s="207">
        <v>38.661999999999999</v>
      </c>
      <c r="N77" s="207">
        <v>45.9619</v>
      </c>
      <c r="O77" s="207">
        <v>44.418999999999997</v>
      </c>
      <c r="P77" s="207">
        <v>18533.82</v>
      </c>
      <c r="Q77" s="207">
        <v>40.14</v>
      </c>
      <c r="R77" s="27">
        <f t="shared" si="1"/>
        <v>5.1482833333333335</v>
      </c>
      <c r="S77" s="20"/>
      <c r="T77" s="31"/>
      <c r="U77" s="32"/>
      <c r="V77" s="32"/>
      <c r="W77" s="31"/>
      <c r="X77" s="32"/>
      <c r="Y77" s="33"/>
    </row>
    <row r="78" spans="1:25" ht="12.75" thickBot="1">
      <c r="A78" s="24"/>
      <c r="B78" s="34"/>
      <c r="C78" s="34">
        <v>37</v>
      </c>
      <c r="D78" s="202">
        <v>222.81200000000001</v>
      </c>
      <c r="E78" s="203">
        <v>35.703200000000002</v>
      </c>
      <c r="F78" s="203">
        <v>45.1235</v>
      </c>
      <c r="G78" s="203">
        <v>43.011800000000001</v>
      </c>
      <c r="H78" s="203">
        <v>17891.52</v>
      </c>
      <c r="I78" s="203">
        <v>43.03</v>
      </c>
      <c r="J78" s="37">
        <f t="shared" si="0"/>
        <v>4.9698666666666664</v>
      </c>
      <c r="L78" s="208">
        <v>222.93520000000001</v>
      </c>
      <c r="M78" s="209">
        <v>35.703200000000002</v>
      </c>
      <c r="N78" s="209">
        <v>45.1235</v>
      </c>
      <c r="O78" s="209">
        <v>43.011800000000001</v>
      </c>
      <c r="P78" s="209">
        <v>17895.34</v>
      </c>
      <c r="Q78" s="209">
        <v>35.795999999999999</v>
      </c>
      <c r="R78" s="37">
        <f t="shared" si="1"/>
        <v>4.9709277777777778</v>
      </c>
      <c r="S78" s="20"/>
      <c r="T78" s="41"/>
      <c r="U78" s="42"/>
      <c r="V78" s="42"/>
      <c r="W78" s="41"/>
      <c r="X78" s="42"/>
      <c r="Y78" s="43"/>
    </row>
    <row r="79" spans="1:25">
      <c r="A79" s="24"/>
      <c r="B79" s="13" t="s">
        <v>29</v>
      </c>
      <c r="C79" s="13">
        <v>22</v>
      </c>
      <c r="D79" s="198">
        <v>2328.0264000000002</v>
      </c>
      <c r="E79" s="199">
        <v>43.444200000000002</v>
      </c>
      <c r="F79" s="199">
        <v>48.461300000000001</v>
      </c>
      <c r="G79" s="199">
        <v>48.696599999999997</v>
      </c>
      <c r="H79" s="199">
        <v>21468.080000000002</v>
      </c>
      <c r="I79" s="199">
        <v>45.14</v>
      </c>
      <c r="J79" s="16">
        <f t="shared" si="0"/>
        <v>5.9633555555555562</v>
      </c>
      <c r="L79" s="204">
        <v>2328.1471999999999</v>
      </c>
      <c r="M79" s="205">
        <v>43.444200000000002</v>
      </c>
      <c r="N79" s="205">
        <v>48.461300000000001</v>
      </c>
      <c r="O79" s="205">
        <v>48.696599999999997</v>
      </c>
      <c r="P79" s="205">
        <v>21482.83</v>
      </c>
      <c r="Q79" s="205">
        <v>36.765000000000001</v>
      </c>
      <c r="R79" s="16">
        <f t="shared" si="1"/>
        <v>5.9674527777777779</v>
      </c>
      <c r="S79" s="20"/>
      <c r="T79" s="21">
        <f>bdrate($D79:$D82,E79:E82,$L79:$L82,M79:M82)</f>
        <v>3.119259861794621E-4</v>
      </c>
      <c r="U79" s="22">
        <f>bdrate($D79:$D82,F79:F82,$L79:$L82,N79:N82)</f>
        <v>2.7398752819829397E-4</v>
      </c>
      <c r="V79" s="22">
        <f>bdrate($D79:$D82,G79:G82,$L79:$L82,O79:O82)</f>
        <v>2.7509641887801806E-4</v>
      </c>
      <c r="W79" s="44">
        <f>bdrateOld($D79:$D82,E79:E82,$L79:$L82,M79:M82)</f>
        <v>3.1168101676826154E-4</v>
      </c>
      <c r="X79" s="45">
        <f>bdrateOld($D79:$D82,F79:F82,$L79:$L82,N79:N82)</f>
        <v>2.7576870125844977E-4</v>
      </c>
      <c r="Y79" s="46">
        <f>bdrateOld($D79:$D82,G79:G82,$L79:$L82,O79:O82)</f>
        <v>2.7684515546821942E-4</v>
      </c>
    </row>
    <row r="80" spans="1:25">
      <c r="A80" s="24"/>
      <c r="B80" s="24"/>
      <c r="C80" s="24">
        <v>27</v>
      </c>
      <c r="D80" s="200">
        <v>735.13120000000004</v>
      </c>
      <c r="E80" s="201">
        <v>41.0381</v>
      </c>
      <c r="F80" s="201">
        <v>46.552</v>
      </c>
      <c r="G80" s="201">
        <v>46.741700000000002</v>
      </c>
      <c r="H80" s="201">
        <v>19478.580000000002</v>
      </c>
      <c r="I80" s="201">
        <v>32.749000000000002</v>
      </c>
      <c r="J80" s="27">
        <f t="shared" si="0"/>
        <v>5.4107166666666675</v>
      </c>
      <c r="L80" s="206">
        <v>735.25199999999995</v>
      </c>
      <c r="M80" s="207">
        <v>41.0381</v>
      </c>
      <c r="N80" s="207">
        <v>46.552</v>
      </c>
      <c r="O80" s="207">
        <v>46.741700000000002</v>
      </c>
      <c r="P80" s="207">
        <v>19456.18</v>
      </c>
      <c r="Q80" s="207">
        <v>30.420999999999999</v>
      </c>
      <c r="R80" s="27">
        <f t="shared" si="1"/>
        <v>5.4044944444444445</v>
      </c>
      <c r="S80" s="20"/>
      <c r="T80" s="31"/>
      <c r="U80" s="32"/>
      <c r="V80" s="32"/>
      <c r="W80" s="31"/>
      <c r="X80" s="32"/>
      <c r="Y80" s="33"/>
    </row>
    <row r="81" spans="1:25">
      <c r="A81" s="24"/>
      <c r="B81" s="24"/>
      <c r="C81" s="24">
        <v>32</v>
      </c>
      <c r="D81" s="200">
        <v>323.79840000000002</v>
      </c>
      <c r="E81" s="201">
        <v>38.464500000000001</v>
      </c>
      <c r="F81" s="201">
        <v>44.8964</v>
      </c>
      <c r="G81" s="201">
        <v>44.953099999999999</v>
      </c>
      <c r="H81" s="201">
        <v>18440.39</v>
      </c>
      <c r="I81" s="201">
        <v>47.015000000000001</v>
      </c>
      <c r="J81" s="27">
        <f t="shared" si="0"/>
        <v>5.1223305555555552</v>
      </c>
      <c r="L81" s="206">
        <v>323.92160000000001</v>
      </c>
      <c r="M81" s="207">
        <v>38.464500000000001</v>
      </c>
      <c r="N81" s="207">
        <v>44.8964</v>
      </c>
      <c r="O81" s="207">
        <v>44.953099999999999</v>
      </c>
      <c r="P81" s="207">
        <v>18437.87</v>
      </c>
      <c r="Q81" s="207">
        <v>37.999000000000002</v>
      </c>
      <c r="R81" s="27">
        <f t="shared" si="1"/>
        <v>5.121630555555555</v>
      </c>
      <c r="S81" s="20"/>
      <c r="T81" s="31"/>
      <c r="U81" s="32"/>
      <c r="V81" s="32"/>
      <c r="W81" s="31"/>
      <c r="X81" s="32"/>
      <c r="Y81" s="33"/>
    </row>
    <row r="82" spans="1:25" ht="12.75" thickBot="1">
      <c r="A82" s="34"/>
      <c r="B82" s="34"/>
      <c r="C82" s="34">
        <v>37</v>
      </c>
      <c r="D82" s="202">
        <v>167.91200000000001</v>
      </c>
      <c r="E82" s="203">
        <v>35.768799999999999</v>
      </c>
      <c r="F82" s="203">
        <v>43.537199999999999</v>
      </c>
      <c r="G82" s="203">
        <v>43.539900000000003</v>
      </c>
      <c r="H82" s="203">
        <v>17776.689999999999</v>
      </c>
      <c r="I82" s="203">
        <v>41.624000000000002</v>
      </c>
      <c r="J82" s="37">
        <f t="shared" si="0"/>
        <v>4.9379694444444437</v>
      </c>
      <c r="L82" s="208">
        <v>168.0352</v>
      </c>
      <c r="M82" s="209">
        <v>35.768799999999999</v>
      </c>
      <c r="N82" s="209">
        <v>43.537199999999999</v>
      </c>
      <c r="O82" s="209">
        <v>43.539900000000003</v>
      </c>
      <c r="P82" s="209">
        <v>17717.05</v>
      </c>
      <c r="Q82" s="209">
        <v>33.030999999999999</v>
      </c>
      <c r="R82" s="37">
        <f t="shared" si="1"/>
        <v>4.9214027777777778</v>
      </c>
      <c r="S82" s="20"/>
      <c r="T82" s="41"/>
      <c r="U82" s="42"/>
      <c r="V82" s="42"/>
      <c r="W82" s="41"/>
      <c r="X82" s="42"/>
      <c r="Y82" s="43"/>
    </row>
    <row r="83" spans="1:25">
      <c r="B83" s="1" t="s">
        <v>2</v>
      </c>
      <c r="T83" s="21"/>
      <c r="U83" s="22"/>
      <c r="V83" s="22"/>
      <c r="W83" s="21"/>
      <c r="X83" s="22"/>
      <c r="Y83" s="23"/>
    </row>
    <row r="84" spans="1:25">
      <c r="B84" s="1" t="s">
        <v>7</v>
      </c>
      <c r="T84" s="44">
        <f t="shared" ref="T84:Y84" si="2">AVERAGE(T19,T23,T27,T31,T35)</f>
        <v>3.5110843579388981E-5</v>
      </c>
      <c r="U84" s="45">
        <f t="shared" si="2"/>
        <v>3.0084501794336306E-5</v>
      </c>
      <c r="V84" s="45">
        <f t="shared" si="2"/>
        <v>2.9012778556358752E-5</v>
      </c>
      <c r="W84" s="44">
        <f t="shared" si="2"/>
        <v>3.5049053788238636E-5</v>
      </c>
      <c r="X84" s="45">
        <f t="shared" si="2"/>
        <v>3.0847305589931653E-5</v>
      </c>
      <c r="Y84" s="46">
        <f t="shared" si="2"/>
        <v>3.0578398985925405E-5</v>
      </c>
    </row>
    <row r="85" spans="1:25">
      <c r="B85" s="1" t="s">
        <v>14</v>
      </c>
      <c r="T85" s="44">
        <f t="shared" ref="T85:Y85" si="3">AVERAGE(T39,T43,T47,T51)</f>
        <v>7.7558691663814905E-5</v>
      </c>
      <c r="U85" s="45">
        <f t="shared" si="3"/>
        <v>6.9355054553188467E-5</v>
      </c>
      <c r="V85" s="45">
        <f t="shared" si="3"/>
        <v>6.8775632207751514E-5</v>
      </c>
      <c r="W85" s="44">
        <f t="shared" si="3"/>
        <v>7.7808163629289329E-5</v>
      </c>
      <c r="X85" s="45">
        <f t="shared" si="3"/>
        <v>7.102937021052913E-5</v>
      </c>
      <c r="Y85" s="46">
        <f t="shared" si="3"/>
        <v>7.0550034408756179E-5</v>
      </c>
    </row>
    <row r="86" spans="1:25">
      <c r="B86" s="1" t="s">
        <v>20</v>
      </c>
      <c r="T86" s="44">
        <f t="shared" ref="T86:Y86" si="4">AVERAGE(T55,T59,T63,T67)</f>
        <v>2.2384632922944903E-4</v>
      </c>
      <c r="U86" s="45">
        <f t="shared" si="4"/>
        <v>1.96172067678968E-4</v>
      </c>
      <c r="V86" s="45">
        <f t="shared" si="4"/>
        <v>1.9600474750458563E-4</v>
      </c>
      <c r="W86" s="44">
        <f t="shared" si="4"/>
        <v>2.2537438570457979E-4</v>
      </c>
      <c r="X86" s="45">
        <f t="shared" si="4"/>
        <v>2.0449079195933306E-4</v>
      </c>
      <c r="Y86" s="46">
        <f t="shared" si="4"/>
        <v>2.0457555305891661E-4</v>
      </c>
    </row>
    <row r="87" spans="1:25" ht="12.75" thickBot="1">
      <c r="B87" s="1" t="s">
        <v>30</v>
      </c>
      <c r="T87" s="44">
        <f t="shared" ref="T87:Y87" si="5">AVERAGE(T71,T75,T79)</f>
        <v>2.8596873024514896E-4</v>
      </c>
      <c r="U87" s="45">
        <f t="shared" si="5"/>
        <v>2.4669001804837148E-4</v>
      </c>
      <c r="V87" s="45">
        <f t="shared" si="5"/>
        <v>2.501356472917789E-4</v>
      </c>
      <c r="W87" s="44">
        <f t="shared" si="5"/>
        <v>2.8567197720345366E-4</v>
      </c>
      <c r="X87" s="45">
        <f t="shared" si="5"/>
        <v>2.4880614065462642E-4</v>
      </c>
      <c r="Y87" s="46">
        <f t="shared" si="5"/>
        <v>2.5154019202466849E-4</v>
      </c>
    </row>
    <row r="88" spans="1:25" ht="12.75" thickBot="1">
      <c r="A88" s="3"/>
      <c r="B88" s="4" t="s">
        <v>31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7">
        <f t="shared" ref="T88:Y88" si="6">AVERAGE(T3:T82)</f>
        <v>1.3994253076284047E-4</v>
      </c>
      <c r="U88" s="48">
        <f t="shared" si="6"/>
        <v>1.2203756575283886E-4</v>
      </c>
      <c r="V88" s="49">
        <f t="shared" si="6"/>
        <v>1.2216202209415494E-4</v>
      </c>
      <c r="W88" s="48">
        <f t="shared" si="6"/>
        <v>1.4031196236793941E-4</v>
      </c>
      <c r="X88" s="48">
        <f t="shared" si="6"/>
        <v>1.2517097491206164E-4</v>
      </c>
      <c r="Y88" s="49">
        <f t="shared" si="6"/>
        <v>1.2550093255464523E-4</v>
      </c>
    </row>
    <row r="89" spans="1:25">
      <c r="B89" s="1" t="s">
        <v>32</v>
      </c>
      <c r="I89" s="50">
        <f>GEOMEAN(I3:I82)</f>
        <v>25.146901326800837</v>
      </c>
      <c r="J89" s="50">
        <f>GEOMEAN(J3:J82)</f>
        <v>3.2716831478590471</v>
      </c>
      <c r="Q89" s="50">
        <f>GEOMEAN(Q3:Q82)</f>
        <v>23.526393393847421</v>
      </c>
      <c r="R89" s="50">
        <f>GEOMEAN(R3:R82)</f>
        <v>3.2704264615596896</v>
      </c>
    </row>
    <row r="90" spans="1:25">
      <c r="B90" s="1" t="s">
        <v>33</v>
      </c>
      <c r="Q90" s="51">
        <f>Q89/I89</f>
        <v>0.93555834526513504</v>
      </c>
      <c r="R90" s="51">
        <f>R89/J89</f>
        <v>0.99961588997388706</v>
      </c>
    </row>
    <row r="91" spans="1:25">
      <c r="B91" s="1" t="s">
        <v>34</v>
      </c>
      <c r="I91" s="50">
        <f>SUM(I3:I82)/3600</f>
        <v>0.72791305555555486</v>
      </c>
      <c r="J91" s="50">
        <f>SUM(J3:J82)</f>
        <v>345.26758055555553</v>
      </c>
      <c r="Q91" s="50">
        <f>SUM(Q3:Q82)/3600</f>
        <v>0.69807694444444379</v>
      </c>
      <c r="R91" s="50">
        <f>SUM(R3:R82)</f>
        <v>345.15545277777767</v>
      </c>
    </row>
  </sheetData>
  <mergeCells count="4">
    <mergeCell ref="D1:J1"/>
    <mergeCell ref="L1:R1"/>
    <mergeCell ref="T1:V1"/>
    <mergeCell ref="W1:Y1"/>
  </mergeCells>
  <phoneticPr fontId="1" type="noConversion"/>
  <conditionalFormatting sqref="T88:Y88 W83:Y87 W78:X78 T3:V87 W3:Y3 W7:Y7 W11:Y11 W15:Y15 W19:Y19 W23:Y23 W27:Y27 W31:Y31 W35:Y35 W39:Y39 W43:Y43 W47:Y47 W51:Y51 W55:Y55 W59:Y59 W63:Y63 W67:Y67 W71:Y71 W75:Y75 W79:Y79 W6:X6 W10:X10 W14:X14 W18:X18 W22:X22 W26:X26 W30:X30 W34:X34 W38:X38 W42:X42 W46:X46 W50:X50 W54:X54 W58:X58 W62:X62 W66:X66 W70:X70 W74:X74">
    <cfRule type="cellIs" dxfId="7" priority="45" stopIfTrue="1" operator="greaterThan">
      <formula>0.03</formula>
    </cfRule>
    <cfRule type="cellIs" dxfId="6" priority="46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/>
  <dimension ref="A1:Y91"/>
  <sheetViews>
    <sheetView topLeftCell="A4" workbookViewId="0">
      <selection activeCell="I34" sqref="I34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7.75" style="1" customWidth="1"/>
    <col min="5" max="7" width="5.125" style="1" customWidth="1"/>
    <col min="8" max="8" width="7.75" style="1" customWidth="1"/>
    <col min="9" max="10" width="8.875" style="1" customWidth="1"/>
    <col min="11" max="11" width="2.875" style="1" customWidth="1"/>
    <col min="12" max="12" width="7.75" style="1" customWidth="1"/>
    <col min="13" max="15" width="5.125" style="1" customWidth="1"/>
    <col min="16" max="16" width="7.75" style="1" customWidth="1"/>
    <col min="17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38" t="s">
        <v>35</v>
      </c>
      <c r="E1" s="139"/>
      <c r="F1" s="139"/>
      <c r="G1" s="139"/>
      <c r="H1" s="139"/>
      <c r="I1" s="139"/>
      <c r="J1" s="140"/>
      <c r="L1" s="141" t="s">
        <v>36</v>
      </c>
      <c r="M1" s="142"/>
      <c r="N1" s="142"/>
      <c r="O1" s="142"/>
      <c r="P1" s="142"/>
      <c r="Q1" s="142"/>
      <c r="R1" s="143"/>
      <c r="S1" s="2"/>
      <c r="T1" s="138" t="s">
        <v>58</v>
      </c>
      <c r="U1" s="139"/>
      <c r="V1" s="140"/>
      <c r="W1" s="138" t="s">
        <v>59</v>
      </c>
      <c r="X1" s="139"/>
      <c r="Y1" s="140"/>
    </row>
    <row r="2" spans="1:25" ht="12.75" thickBot="1">
      <c r="A2" s="3"/>
      <c r="B2" s="4"/>
      <c r="C2" s="5" t="s">
        <v>1</v>
      </c>
      <c r="D2" s="6" t="s">
        <v>37</v>
      </c>
      <c r="E2" s="7" t="s">
        <v>38</v>
      </c>
      <c r="F2" s="7" t="s">
        <v>39</v>
      </c>
      <c r="G2" s="7" t="s">
        <v>40</v>
      </c>
      <c r="H2" s="7" t="s">
        <v>41</v>
      </c>
      <c r="I2" s="7" t="s">
        <v>42</v>
      </c>
      <c r="J2" s="8" t="s">
        <v>43</v>
      </c>
      <c r="K2" s="2"/>
      <c r="L2" s="6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7" t="s">
        <v>42</v>
      </c>
      <c r="R2" s="8" t="s">
        <v>43</v>
      </c>
      <c r="S2" s="9"/>
      <c r="T2" s="6" t="s">
        <v>44</v>
      </c>
      <c r="U2" s="7" t="s">
        <v>45</v>
      </c>
      <c r="V2" s="8" t="s">
        <v>46</v>
      </c>
      <c r="W2" s="10" t="s">
        <v>44</v>
      </c>
      <c r="X2" s="11" t="s">
        <v>45</v>
      </c>
      <c r="Y2" s="12" t="s">
        <v>46</v>
      </c>
    </row>
    <row r="3" spans="1:25">
      <c r="A3" s="59" t="s">
        <v>2</v>
      </c>
      <c r="B3" s="59" t="s">
        <v>3</v>
      </c>
      <c r="C3" s="59">
        <v>22</v>
      </c>
      <c r="D3" s="60"/>
      <c r="E3" s="61"/>
      <c r="F3" s="61"/>
      <c r="G3" s="61"/>
      <c r="H3" s="61"/>
      <c r="I3" s="61"/>
      <c r="J3" s="62"/>
      <c r="K3" s="63"/>
      <c r="L3" s="82"/>
      <c r="M3" s="83"/>
      <c r="N3" s="83"/>
      <c r="O3" s="83"/>
      <c r="P3" s="83"/>
      <c r="Q3" s="83"/>
      <c r="R3" s="84"/>
      <c r="S3" s="91"/>
      <c r="T3" s="92"/>
      <c r="U3" s="93"/>
      <c r="V3" s="94"/>
      <c r="W3" s="92"/>
      <c r="X3" s="93"/>
      <c r="Y3" s="94"/>
    </row>
    <row r="4" spans="1:25">
      <c r="A4" s="68" t="s">
        <v>4</v>
      </c>
      <c r="B4" s="68"/>
      <c r="C4" s="68">
        <v>27</v>
      </c>
      <c r="D4" s="69"/>
      <c r="E4" s="70"/>
      <c r="F4" s="70"/>
      <c r="G4" s="70"/>
      <c r="H4" s="70"/>
      <c r="I4" s="70"/>
      <c r="J4" s="71"/>
      <c r="K4" s="63"/>
      <c r="L4" s="85"/>
      <c r="M4" s="86"/>
      <c r="N4" s="86"/>
      <c r="O4" s="86"/>
      <c r="P4" s="86"/>
      <c r="Q4" s="86"/>
      <c r="R4" s="87"/>
      <c r="S4" s="91"/>
      <c r="T4" s="95"/>
      <c r="U4" s="96"/>
      <c r="V4" s="97"/>
      <c r="W4" s="95"/>
      <c r="X4" s="96"/>
      <c r="Y4" s="97"/>
    </row>
    <row r="5" spans="1:25">
      <c r="A5" s="68"/>
      <c r="B5" s="68"/>
      <c r="C5" s="68">
        <v>32</v>
      </c>
      <c r="D5" s="69"/>
      <c r="E5" s="70"/>
      <c r="F5" s="70"/>
      <c r="G5" s="70"/>
      <c r="H5" s="70"/>
      <c r="I5" s="70"/>
      <c r="J5" s="71"/>
      <c r="K5" s="63"/>
      <c r="L5" s="85"/>
      <c r="M5" s="86"/>
      <c r="N5" s="86"/>
      <c r="O5" s="86"/>
      <c r="P5" s="86"/>
      <c r="Q5" s="86"/>
      <c r="R5" s="87"/>
      <c r="S5" s="91"/>
      <c r="T5" s="95"/>
      <c r="U5" s="96"/>
      <c r="V5" s="97"/>
      <c r="W5" s="95"/>
      <c r="X5" s="96"/>
      <c r="Y5" s="97"/>
    </row>
    <row r="6" spans="1:25" ht="12.75" thickBot="1">
      <c r="A6" s="68"/>
      <c r="B6" s="75"/>
      <c r="C6" s="75">
        <v>37</v>
      </c>
      <c r="D6" s="76"/>
      <c r="E6" s="77"/>
      <c r="F6" s="77"/>
      <c r="G6" s="77"/>
      <c r="H6" s="77"/>
      <c r="I6" s="77"/>
      <c r="J6" s="78"/>
      <c r="K6" s="63"/>
      <c r="L6" s="88"/>
      <c r="M6" s="89"/>
      <c r="N6" s="89"/>
      <c r="O6" s="89"/>
      <c r="P6" s="89"/>
      <c r="Q6" s="89"/>
      <c r="R6" s="90"/>
      <c r="S6" s="91"/>
      <c r="T6" s="98"/>
      <c r="U6" s="99"/>
      <c r="V6" s="100"/>
      <c r="W6" s="98"/>
      <c r="X6" s="99"/>
      <c r="Y6" s="100"/>
    </row>
    <row r="7" spans="1:25">
      <c r="A7" s="68"/>
      <c r="B7" s="59" t="s">
        <v>5</v>
      </c>
      <c r="C7" s="59">
        <v>22</v>
      </c>
      <c r="D7" s="60"/>
      <c r="E7" s="61"/>
      <c r="F7" s="61"/>
      <c r="G7" s="61"/>
      <c r="H7" s="61"/>
      <c r="I7" s="61"/>
      <c r="J7" s="62"/>
      <c r="K7" s="63"/>
      <c r="L7" s="82"/>
      <c r="M7" s="83"/>
      <c r="N7" s="83"/>
      <c r="O7" s="83"/>
      <c r="P7" s="83"/>
      <c r="Q7" s="83"/>
      <c r="R7" s="84"/>
      <c r="S7" s="91"/>
      <c r="T7" s="92"/>
      <c r="U7" s="93"/>
      <c r="V7" s="93"/>
      <c r="W7" s="101"/>
      <c r="X7" s="102"/>
      <c r="Y7" s="103"/>
    </row>
    <row r="8" spans="1:25">
      <c r="A8" s="68"/>
      <c r="B8" s="68"/>
      <c r="C8" s="68">
        <v>27</v>
      </c>
      <c r="D8" s="69"/>
      <c r="E8" s="70"/>
      <c r="F8" s="70"/>
      <c r="G8" s="70"/>
      <c r="H8" s="70"/>
      <c r="I8" s="70"/>
      <c r="J8" s="71"/>
      <c r="K8" s="63"/>
      <c r="L8" s="85"/>
      <c r="M8" s="86"/>
      <c r="N8" s="86"/>
      <c r="O8" s="86"/>
      <c r="P8" s="86"/>
      <c r="Q8" s="86"/>
      <c r="R8" s="87"/>
      <c r="S8" s="91"/>
      <c r="T8" s="95"/>
      <c r="U8" s="96"/>
      <c r="V8" s="96"/>
      <c r="W8" s="95"/>
      <c r="X8" s="96"/>
      <c r="Y8" s="97"/>
    </row>
    <row r="9" spans="1:25">
      <c r="A9" s="68"/>
      <c r="B9" s="68"/>
      <c r="C9" s="68">
        <v>32</v>
      </c>
      <c r="D9" s="69"/>
      <c r="E9" s="70"/>
      <c r="F9" s="70"/>
      <c r="G9" s="70"/>
      <c r="H9" s="70"/>
      <c r="I9" s="70"/>
      <c r="J9" s="71"/>
      <c r="K9" s="63"/>
      <c r="L9" s="85"/>
      <c r="M9" s="86"/>
      <c r="N9" s="86"/>
      <c r="O9" s="86"/>
      <c r="P9" s="86"/>
      <c r="Q9" s="86"/>
      <c r="R9" s="87"/>
      <c r="S9" s="91"/>
      <c r="T9" s="95"/>
      <c r="U9" s="104"/>
      <c r="V9" s="96"/>
      <c r="W9" s="95"/>
      <c r="X9" s="96"/>
      <c r="Y9" s="97"/>
    </row>
    <row r="10" spans="1:25" ht="12.75" thickBot="1">
      <c r="A10" s="68"/>
      <c r="B10" s="75"/>
      <c r="C10" s="75">
        <v>37</v>
      </c>
      <c r="D10" s="76"/>
      <c r="E10" s="77"/>
      <c r="F10" s="77"/>
      <c r="G10" s="77"/>
      <c r="H10" s="77"/>
      <c r="I10" s="77"/>
      <c r="J10" s="78"/>
      <c r="K10" s="63"/>
      <c r="L10" s="88"/>
      <c r="M10" s="89"/>
      <c r="N10" s="89"/>
      <c r="O10" s="89"/>
      <c r="P10" s="89"/>
      <c r="Q10" s="89"/>
      <c r="R10" s="90"/>
      <c r="S10" s="91"/>
      <c r="T10" s="98"/>
      <c r="U10" s="99"/>
      <c r="V10" s="99"/>
      <c r="W10" s="98"/>
      <c r="X10" s="99"/>
      <c r="Y10" s="100"/>
    </row>
    <row r="11" spans="1:25">
      <c r="A11" s="68"/>
      <c r="B11" s="59" t="s">
        <v>0</v>
      </c>
      <c r="C11" s="59">
        <v>22</v>
      </c>
      <c r="D11" s="60"/>
      <c r="E11" s="61"/>
      <c r="F11" s="61"/>
      <c r="G11" s="61"/>
      <c r="H11" s="61"/>
      <c r="I11" s="61"/>
      <c r="J11" s="62"/>
      <c r="K11" s="63"/>
      <c r="L11" s="82"/>
      <c r="M11" s="83"/>
      <c r="N11" s="83"/>
      <c r="O11" s="83"/>
      <c r="P11" s="83"/>
      <c r="Q11" s="83"/>
      <c r="R11" s="84"/>
      <c r="S11" s="91"/>
      <c r="T11" s="92"/>
      <c r="U11" s="93"/>
      <c r="V11" s="93"/>
      <c r="W11" s="101"/>
      <c r="X11" s="102"/>
      <c r="Y11" s="103"/>
    </row>
    <row r="12" spans="1:25">
      <c r="A12" s="68"/>
      <c r="B12" s="68"/>
      <c r="C12" s="68">
        <v>27</v>
      </c>
      <c r="D12" s="69"/>
      <c r="E12" s="70"/>
      <c r="F12" s="70"/>
      <c r="G12" s="70"/>
      <c r="H12" s="70"/>
      <c r="I12" s="70"/>
      <c r="J12" s="71"/>
      <c r="K12" s="63"/>
      <c r="L12" s="85"/>
      <c r="M12" s="86"/>
      <c r="N12" s="86"/>
      <c r="O12" s="86"/>
      <c r="P12" s="86"/>
      <c r="Q12" s="86"/>
      <c r="R12" s="87"/>
      <c r="S12" s="91"/>
      <c r="T12" s="95"/>
      <c r="U12" s="96"/>
      <c r="V12" s="96"/>
      <c r="W12" s="95"/>
      <c r="X12" s="96"/>
      <c r="Y12" s="97"/>
    </row>
    <row r="13" spans="1:25">
      <c r="A13" s="68"/>
      <c r="B13" s="68"/>
      <c r="C13" s="68">
        <v>32</v>
      </c>
      <c r="D13" s="69"/>
      <c r="E13" s="70"/>
      <c r="F13" s="70"/>
      <c r="G13" s="70"/>
      <c r="H13" s="70"/>
      <c r="I13" s="70"/>
      <c r="J13" s="71"/>
      <c r="K13" s="63"/>
      <c r="L13" s="85"/>
      <c r="M13" s="86"/>
      <c r="N13" s="86"/>
      <c r="O13" s="86"/>
      <c r="P13" s="86"/>
      <c r="Q13" s="86"/>
      <c r="R13" s="87"/>
      <c r="S13" s="91"/>
      <c r="T13" s="95"/>
      <c r="U13" s="96"/>
      <c r="V13" s="96"/>
      <c r="W13" s="95"/>
      <c r="X13" s="96"/>
      <c r="Y13" s="97"/>
    </row>
    <row r="14" spans="1:25" ht="12.75" thickBot="1">
      <c r="A14" s="68"/>
      <c r="B14" s="75"/>
      <c r="C14" s="75">
        <v>37</v>
      </c>
      <c r="D14" s="76"/>
      <c r="E14" s="77"/>
      <c r="F14" s="77"/>
      <c r="G14" s="77"/>
      <c r="H14" s="77"/>
      <c r="I14" s="77"/>
      <c r="J14" s="78"/>
      <c r="K14" s="63"/>
      <c r="L14" s="88"/>
      <c r="M14" s="89"/>
      <c r="N14" s="89"/>
      <c r="O14" s="89"/>
      <c r="P14" s="89"/>
      <c r="Q14" s="89"/>
      <c r="R14" s="90"/>
      <c r="S14" s="91"/>
      <c r="T14" s="98"/>
      <c r="U14" s="99"/>
      <c r="V14" s="99"/>
      <c r="W14" s="98"/>
      <c r="X14" s="99"/>
      <c r="Y14" s="100"/>
    </row>
    <row r="15" spans="1:25">
      <c r="A15" s="68"/>
      <c r="B15" s="59" t="s">
        <v>6</v>
      </c>
      <c r="C15" s="59">
        <v>22</v>
      </c>
      <c r="D15" s="60"/>
      <c r="E15" s="61"/>
      <c r="F15" s="61"/>
      <c r="G15" s="61"/>
      <c r="H15" s="61"/>
      <c r="I15" s="61"/>
      <c r="J15" s="62"/>
      <c r="K15" s="63"/>
      <c r="L15" s="82"/>
      <c r="M15" s="83"/>
      <c r="N15" s="83"/>
      <c r="O15" s="83"/>
      <c r="P15" s="83"/>
      <c r="Q15" s="83"/>
      <c r="R15" s="84"/>
      <c r="S15" s="91"/>
      <c r="T15" s="92"/>
      <c r="U15" s="93"/>
      <c r="V15" s="93"/>
      <c r="W15" s="101"/>
      <c r="X15" s="102"/>
      <c r="Y15" s="103"/>
    </row>
    <row r="16" spans="1:25">
      <c r="A16" s="68"/>
      <c r="B16" s="68"/>
      <c r="C16" s="68">
        <v>27</v>
      </c>
      <c r="D16" s="69"/>
      <c r="E16" s="70"/>
      <c r="F16" s="70"/>
      <c r="G16" s="70"/>
      <c r="H16" s="70"/>
      <c r="I16" s="70"/>
      <c r="J16" s="71"/>
      <c r="K16" s="63"/>
      <c r="L16" s="85"/>
      <c r="M16" s="86"/>
      <c r="N16" s="86"/>
      <c r="O16" s="86"/>
      <c r="P16" s="86"/>
      <c r="Q16" s="86"/>
      <c r="R16" s="87"/>
      <c r="S16" s="91"/>
      <c r="T16" s="95"/>
      <c r="U16" s="96"/>
      <c r="V16" s="96"/>
      <c r="W16" s="95"/>
      <c r="X16" s="96"/>
      <c r="Y16" s="97"/>
    </row>
    <row r="17" spans="1:25">
      <c r="A17" s="68"/>
      <c r="B17" s="68"/>
      <c r="C17" s="68">
        <v>32</v>
      </c>
      <c r="D17" s="69"/>
      <c r="E17" s="70"/>
      <c r="F17" s="70"/>
      <c r="G17" s="70"/>
      <c r="H17" s="70"/>
      <c r="I17" s="70"/>
      <c r="J17" s="71"/>
      <c r="K17" s="63"/>
      <c r="L17" s="85"/>
      <c r="M17" s="86"/>
      <c r="N17" s="86"/>
      <c r="O17" s="86"/>
      <c r="P17" s="86"/>
      <c r="Q17" s="86"/>
      <c r="R17" s="87"/>
      <c r="S17" s="91"/>
      <c r="T17" s="95"/>
      <c r="U17" s="96"/>
      <c r="V17" s="96"/>
      <c r="W17" s="95"/>
      <c r="X17" s="96"/>
      <c r="Y17" s="97"/>
    </row>
    <row r="18" spans="1:25" ht="12.75" thickBot="1">
      <c r="A18" s="75"/>
      <c r="B18" s="75"/>
      <c r="C18" s="75">
        <v>37</v>
      </c>
      <c r="D18" s="76"/>
      <c r="E18" s="77"/>
      <c r="F18" s="77"/>
      <c r="G18" s="77"/>
      <c r="H18" s="77"/>
      <c r="I18" s="77"/>
      <c r="J18" s="78"/>
      <c r="K18" s="63"/>
      <c r="L18" s="88"/>
      <c r="M18" s="89"/>
      <c r="N18" s="89"/>
      <c r="O18" s="89"/>
      <c r="P18" s="89"/>
      <c r="Q18" s="89"/>
      <c r="R18" s="90"/>
      <c r="S18" s="91"/>
      <c r="T18" s="98"/>
      <c r="U18" s="99"/>
      <c r="V18" s="99"/>
      <c r="W18" s="98"/>
      <c r="X18" s="99"/>
      <c r="Y18" s="100"/>
    </row>
    <row r="19" spans="1:25">
      <c r="A19" s="13" t="s">
        <v>7</v>
      </c>
      <c r="B19" s="13" t="s">
        <v>8</v>
      </c>
      <c r="C19" s="13">
        <v>22</v>
      </c>
      <c r="D19" s="210">
        <v>5595.232</v>
      </c>
      <c r="E19" s="211">
        <v>41.632300000000001</v>
      </c>
      <c r="F19" s="211">
        <v>43.3508</v>
      </c>
      <c r="G19" s="211">
        <v>44.837499999999999</v>
      </c>
      <c r="H19" s="211">
        <v>25356.080000000002</v>
      </c>
      <c r="I19" s="211">
        <v>44.405000000000001</v>
      </c>
      <c r="J19" s="16">
        <f t="shared" ref="J19:J82" si="0">H19/3600</f>
        <v>7.0433555555555563</v>
      </c>
      <c r="L19" s="216">
        <v>5595.2975999999999</v>
      </c>
      <c r="M19" s="217">
        <v>41.632300000000001</v>
      </c>
      <c r="N19" s="217">
        <v>43.3508</v>
      </c>
      <c r="O19" s="217">
        <v>44.837499999999999</v>
      </c>
      <c r="P19" s="217">
        <v>25412.31</v>
      </c>
      <c r="Q19" s="217">
        <v>44.53</v>
      </c>
      <c r="R19" s="16">
        <f t="shared" ref="R19:R80" si="1">P19/3600</f>
        <v>7.0589750000000002</v>
      </c>
      <c r="S19" s="20"/>
      <c r="T19" s="21">
        <f>bdrate($D19:$D22,E19:E22,$L19:$L22,M19:M22)</f>
        <v>4.1604109518589283E-5</v>
      </c>
      <c r="U19" s="22">
        <f>bdrate($D19:$D22,F19:F22,$L19:$L22,N19:N22)</f>
        <v>3.4386456674750931E-5</v>
      </c>
      <c r="V19" s="22">
        <f>bdrate($D19:$D22,G19:G22,$L19:$L22,O19:O22)</f>
        <v>3.175180658487875E-5</v>
      </c>
      <c r="W19" s="44">
        <f>bdrateOld($D19:$D22,E19:E22,$L19:$L22,M19:M22)</f>
        <v>4.1408896848338372E-5</v>
      </c>
      <c r="X19" s="45">
        <f>bdrateOld($D19:$D22,F19:F22,$L19:$L22,N19:N22)</f>
        <v>3.546472840287862E-5</v>
      </c>
      <c r="Y19" s="46">
        <f>bdrateOld($D19:$D22,G19:G22,$L19:$L22,O19:O22)</f>
        <v>3.4406688127042173E-5</v>
      </c>
    </row>
    <row r="20" spans="1:25">
      <c r="A20" s="24" t="s">
        <v>9</v>
      </c>
      <c r="B20" s="24"/>
      <c r="C20" s="24">
        <v>27</v>
      </c>
      <c r="D20" s="212">
        <v>2586.9904000000001</v>
      </c>
      <c r="E20" s="213">
        <v>39.601199999999999</v>
      </c>
      <c r="F20" s="213">
        <v>41.846800000000002</v>
      </c>
      <c r="G20" s="213">
        <v>43.001800000000003</v>
      </c>
      <c r="H20" s="213">
        <v>22618.35</v>
      </c>
      <c r="I20" s="213">
        <v>38.436999999999998</v>
      </c>
      <c r="J20" s="27">
        <f t="shared" si="0"/>
        <v>6.2828749999999998</v>
      </c>
      <c r="L20" s="218">
        <v>2587.0544</v>
      </c>
      <c r="M20" s="219">
        <v>39.601199999999999</v>
      </c>
      <c r="N20" s="219">
        <v>41.846800000000002</v>
      </c>
      <c r="O20" s="219">
        <v>43.001800000000003</v>
      </c>
      <c r="P20" s="219">
        <v>22670.49</v>
      </c>
      <c r="Q20" s="219">
        <v>37.249000000000002</v>
      </c>
      <c r="R20" s="27">
        <f t="shared" si="1"/>
        <v>6.2973583333333334</v>
      </c>
      <c r="S20" s="20"/>
      <c r="T20" s="31"/>
      <c r="U20" s="32"/>
      <c r="V20" s="32"/>
      <c r="W20" s="31"/>
      <c r="X20" s="32"/>
      <c r="Y20" s="33"/>
    </row>
    <row r="21" spans="1:25">
      <c r="A21" s="24"/>
      <c r="B21" s="24"/>
      <c r="C21" s="24">
        <v>32</v>
      </c>
      <c r="D21" s="212">
        <v>1251.8288</v>
      </c>
      <c r="E21" s="213">
        <v>37.104700000000001</v>
      </c>
      <c r="F21" s="213">
        <v>40.6783</v>
      </c>
      <c r="G21" s="213">
        <v>41.764499999999998</v>
      </c>
      <c r="H21" s="213">
        <v>20403.54</v>
      </c>
      <c r="I21" s="213">
        <v>32.749000000000002</v>
      </c>
      <c r="J21" s="27">
        <f t="shared" si="0"/>
        <v>5.6676500000000001</v>
      </c>
      <c r="L21" s="218">
        <v>1251.8856000000001</v>
      </c>
      <c r="M21" s="219">
        <v>37.104700000000001</v>
      </c>
      <c r="N21" s="219">
        <v>40.6783</v>
      </c>
      <c r="O21" s="219">
        <v>41.764499999999998</v>
      </c>
      <c r="P21" s="219">
        <v>20466.560000000001</v>
      </c>
      <c r="Q21" s="219">
        <v>32.076999999999998</v>
      </c>
      <c r="R21" s="27">
        <f t="shared" si="1"/>
        <v>5.6851555555555562</v>
      </c>
      <c r="S21" s="20"/>
      <c r="T21" s="31"/>
      <c r="U21" s="32"/>
      <c r="V21" s="32"/>
      <c r="W21" s="31"/>
      <c r="X21" s="32"/>
      <c r="Y21" s="33"/>
    </row>
    <row r="22" spans="1:25" ht="12.75" thickBot="1">
      <c r="A22" s="24"/>
      <c r="B22" s="34"/>
      <c r="C22" s="34">
        <v>37</v>
      </c>
      <c r="D22" s="214">
        <v>617.23040000000003</v>
      </c>
      <c r="E22" s="215">
        <v>34.5518</v>
      </c>
      <c r="F22" s="215">
        <v>39.843699999999998</v>
      </c>
      <c r="G22" s="215">
        <v>41.0227</v>
      </c>
      <c r="H22" s="215">
        <v>18606.57</v>
      </c>
      <c r="I22" s="215">
        <v>29.420999999999999</v>
      </c>
      <c r="J22" s="37">
        <f t="shared" si="0"/>
        <v>5.1684916666666663</v>
      </c>
      <c r="L22" s="220">
        <v>617.28959999999995</v>
      </c>
      <c r="M22" s="221">
        <v>34.5518</v>
      </c>
      <c r="N22" s="221">
        <v>39.843699999999998</v>
      </c>
      <c r="O22" s="221">
        <v>41.0227</v>
      </c>
      <c r="P22" s="221">
        <v>18654.66</v>
      </c>
      <c r="Q22" s="221">
        <v>29.077000000000002</v>
      </c>
      <c r="R22" s="37">
        <f t="shared" si="1"/>
        <v>5.1818499999999998</v>
      </c>
      <c r="S22" s="20"/>
      <c r="T22" s="41"/>
      <c r="U22" s="42"/>
      <c r="V22" s="42"/>
      <c r="W22" s="41"/>
      <c r="X22" s="42"/>
      <c r="Y22" s="43"/>
    </row>
    <row r="23" spans="1:25">
      <c r="A23" s="24"/>
      <c r="B23" s="13" t="s">
        <v>10</v>
      </c>
      <c r="C23" s="13">
        <v>22</v>
      </c>
      <c r="D23" s="210">
        <v>8322.4207999999999</v>
      </c>
      <c r="E23" s="211">
        <v>39.862400000000001</v>
      </c>
      <c r="F23" s="211">
        <v>42.033000000000001</v>
      </c>
      <c r="G23" s="211">
        <v>43.159100000000002</v>
      </c>
      <c r="H23" s="211">
        <v>24558.45</v>
      </c>
      <c r="I23" s="211">
        <v>44.765000000000001</v>
      </c>
      <c r="J23" s="16">
        <f t="shared" si="0"/>
        <v>6.8217916666666669</v>
      </c>
      <c r="L23" s="216">
        <v>8322.4815999999992</v>
      </c>
      <c r="M23" s="217">
        <v>39.862400000000001</v>
      </c>
      <c r="N23" s="217">
        <v>42.033000000000001</v>
      </c>
      <c r="O23" s="217">
        <v>43.159100000000002</v>
      </c>
      <c r="P23" s="217">
        <v>24582.06</v>
      </c>
      <c r="Q23" s="217">
        <v>44.53</v>
      </c>
      <c r="R23" s="16">
        <f t="shared" si="1"/>
        <v>6.8283500000000004</v>
      </c>
      <c r="S23" s="20"/>
      <c r="T23" s="21">
        <f>bdrate($D23:$D26,E23:E26,$L23:$L26,M23:M26)</f>
        <v>3.3506678122074973E-5</v>
      </c>
      <c r="U23" s="22">
        <f>bdrate($D23:$D26,F23:F26,$L23:$L26,N23:N26)</f>
        <v>2.8516097638986437E-5</v>
      </c>
      <c r="V23" s="22">
        <f>bdrate($D23:$D26,G23:G26,$L23:$L26,O23:O26)</f>
        <v>2.4896576852562191E-5</v>
      </c>
      <c r="W23" s="44">
        <f>bdrateOld($D23:$D26,E23:E26,$L23:$L26,M23:M26)</f>
        <v>3.3608882213709279E-5</v>
      </c>
      <c r="X23" s="45">
        <f>bdrateOld($D23:$D26,F23:F26,$L23:$L26,N23:N26)</f>
        <v>2.976368692264586E-5</v>
      </c>
      <c r="Y23" s="46">
        <f>bdrateOld($D23:$D26,G23:G26,$L23:$L26,O23:O26)</f>
        <v>2.8910567592799197E-5</v>
      </c>
    </row>
    <row r="24" spans="1:25">
      <c r="A24" s="24"/>
      <c r="B24" s="24"/>
      <c r="C24" s="24">
        <v>27</v>
      </c>
      <c r="D24" s="212">
        <v>3347.6912000000002</v>
      </c>
      <c r="E24" s="213">
        <v>36.992800000000003</v>
      </c>
      <c r="F24" s="213">
        <v>39.987400000000001</v>
      </c>
      <c r="G24" s="213">
        <v>40.983899999999998</v>
      </c>
      <c r="H24" s="213">
        <v>21179.03</v>
      </c>
      <c r="I24" s="213">
        <v>35.295999999999999</v>
      </c>
      <c r="J24" s="27">
        <f t="shared" si="0"/>
        <v>5.8830638888888886</v>
      </c>
      <c r="L24" s="218">
        <v>3347.7487999999998</v>
      </c>
      <c r="M24" s="219">
        <v>36.992800000000003</v>
      </c>
      <c r="N24" s="219">
        <v>39.987400000000001</v>
      </c>
      <c r="O24" s="219">
        <v>40.983899999999998</v>
      </c>
      <c r="P24" s="219">
        <v>21176.560000000001</v>
      </c>
      <c r="Q24" s="219">
        <v>36.936999999999998</v>
      </c>
      <c r="R24" s="27">
        <f t="shared" si="1"/>
        <v>5.8823777777777781</v>
      </c>
      <c r="S24" s="20"/>
      <c r="T24" s="31"/>
      <c r="U24" s="32"/>
      <c r="V24" s="32"/>
      <c r="W24" s="31"/>
      <c r="X24" s="32"/>
      <c r="Y24" s="33"/>
    </row>
    <row r="25" spans="1:25">
      <c r="A25" s="24"/>
      <c r="B25" s="24"/>
      <c r="C25" s="24">
        <v>32</v>
      </c>
      <c r="D25" s="212">
        <v>1433.2983999999999</v>
      </c>
      <c r="E25" s="213">
        <v>34.219900000000003</v>
      </c>
      <c r="F25" s="213">
        <v>38.394199999999998</v>
      </c>
      <c r="G25" s="213">
        <v>39.617899999999999</v>
      </c>
      <c r="H25" s="213">
        <v>18955.55</v>
      </c>
      <c r="I25" s="213">
        <v>30.734000000000002</v>
      </c>
      <c r="J25" s="27">
        <f t="shared" si="0"/>
        <v>5.2654305555555556</v>
      </c>
      <c r="L25" s="218">
        <v>1433.356</v>
      </c>
      <c r="M25" s="219">
        <v>34.219900000000003</v>
      </c>
      <c r="N25" s="219">
        <v>38.394199999999998</v>
      </c>
      <c r="O25" s="219">
        <v>39.617899999999999</v>
      </c>
      <c r="P25" s="219">
        <v>19020.87</v>
      </c>
      <c r="Q25" s="219">
        <v>31.045999999999999</v>
      </c>
      <c r="R25" s="27">
        <f t="shared" si="1"/>
        <v>5.2835749999999999</v>
      </c>
      <c r="S25" s="20"/>
      <c r="T25" s="31"/>
      <c r="U25" s="32"/>
      <c r="V25" s="32"/>
      <c r="W25" s="31"/>
      <c r="X25" s="32"/>
      <c r="Y25" s="33"/>
    </row>
    <row r="26" spans="1:25" ht="12.75" thickBot="1">
      <c r="A26" s="24"/>
      <c r="B26" s="34"/>
      <c r="C26" s="34">
        <v>37</v>
      </c>
      <c r="D26" s="214">
        <v>626.10159999999996</v>
      </c>
      <c r="E26" s="215">
        <v>31.627099999999999</v>
      </c>
      <c r="F26" s="215">
        <v>37.289200000000001</v>
      </c>
      <c r="G26" s="215">
        <v>38.837899999999998</v>
      </c>
      <c r="H26" s="215">
        <v>17429.68</v>
      </c>
      <c r="I26" s="215">
        <v>28.64</v>
      </c>
      <c r="J26" s="37">
        <f t="shared" si="0"/>
        <v>4.8415777777777782</v>
      </c>
      <c r="L26" s="220">
        <v>626.16240000000005</v>
      </c>
      <c r="M26" s="221">
        <v>31.627099999999999</v>
      </c>
      <c r="N26" s="221">
        <v>37.289200000000001</v>
      </c>
      <c r="O26" s="221">
        <v>38.837899999999998</v>
      </c>
      <c r="P26" s="221">
        <v>17494.060000000001</v>
      </c>
      <c r="Q26" s="221">
        <v>28.343</v>
      </c>
      <c r="R26" s="37">
        <f t="shared" si="1"/>
        <v>4.8594611111111119</v>
      </c>
      <c r="S26" s="20"/>
      <c r="T26" s="41"/>
      <c r="U26" s="42"/>
      <c r="V26" s="42"/>
      <c r="W26" s="41"/>
      <c r="X26" s="42"/>
      <c r="Y26" s="43"/>
    </row>
    <row r="27" spans="1:25">
      <c r="A27" s="24"/>
      <c r="B27" s="13" t="s">
        <v>11</v>
      </c>
      <c r="C27" s="13">
        <v>22</v>
      </c>
      <c r="D27" s="210">
        <v>20127.788</v>
      </c>
      <c r="E27" s="211">
        <v>38.623600000000003</v>
      </c>
      <c r="F27" s="211">
        <v>40.1815</v>
      </c>
      <c r="G27" s="211">
        <v>43.4223</v>
      </c>
      <c r="H27" s="211">
        <v>48590.27</v>
      </c>
      <c r="I27" s="211">
        <v>87.765000000000001</v>
      </c>
      <c r="J27" s="16">
        <f t="shared" si="0"/>
        <v>13.497297222222221</v>
      </c>
      <c r="L27" s="216">
        <v>20127.9192</v>
      </c>
      <c r="M27" s="217">
        <v>38.623600000000003</v>
      </c>
      <c r="N27" s="217">
        <v>40.1815</v>
      </c>
      <c r="O27" s="217">
        <v>43.4223</v>
      </c>
      <c r="P27" s="217">
        <v>48599.19</v>
      </c>
      <c r="Q27" s="217">
        <v>88.64</v>
      </c>
      <c r="R27" s="16">
        <f t="shared" si="1"/>
        <v>13.499775000000001</v>
      </c>
      <c r="S27" s="20"/>
      <c r="T27" s="21">
        <f>bdrate($D27:$D30,E27:E30,$L27:$L30,M27:M30)</f>
        <v>3.7338673736009298E-5</v>
      </c>
      <c r="U27" s="22">
        <f>bdrate($D27:$D30,F27:F30,$L27:$L30,N27:N30)</f>
        <v>3.0632006445596716E-5</v>
      </c>
      <c r="V27" s="22">
        <f>bdrate($D27:$D30,G27:G30,$L27:$L30,O27:O30)</f>
        <v>3.1008072318261526E-5</v>
      </c>
      <c r="W27" s="44">
        <f>bdrateOld($D27:$D30,E27:E30,$L27:$L30,M27:M30)</f>
        <v>3.7221970979439689E-5</v>
      </c>
      <c r="X27" s="45">
        <f>bdrateOld($D27:$D30,F27:F30,$L27:$L30,N27:N30)</f>
        <v>3.1177684735261835E-5</v>
      </c>
      <c r="Y27" s="46">
        <f>bdrateOld($D27:$D30,G27:G30,$L27:$L30,O27:O30)</f>
        <v>3.1611603119152676E-5</v>
      </c>
    </row>
    <row r="28" spans="1:25">
      <c r="A28" s="24"/>
      <c r="B28" s="24"/>
      <c r="C28" s="24">
        <v>27</v>
      </c>
      <c r="D28" s="212">
        <v>6177.4984000000004</v>
      </c>
      <c r="E28" s="213">
        <v>36.716299999999997</v>
      </c>
      <c r="F28" s="213">
        <v>39.027799999999999</v>
      </c>
      <c r="G28" s="213">
        <v>41.596800000000002</v>
      </c>
      <c r="H28" s="213">
        <v>40828.19</v>
      </c>
      <c r="I28" s="213">
        <v>63.093000000000004</v>
      </c>
      <c r="J28" s="27">
        <f t="shared" si="0"/>
        <v>11.341163888888889</v>
      </c>
      <c r="L28" s="218">
        <v>6177.6184000000003</v>
      </c>
      <c r="M28" s="219">
        <v>36.716299999999997</v>
      </c>
      <c r="N28" s="219">
        <v>39.027799999999999</v>
      </c>
      <c r="O28" s="219">
        <v>41.596800000000002</v>
      </c>
      <c r="P28" s="219">
        <v>40930.480000000003</v>
      </c>
      <c r="Q28" s="219">
        <v>63.624000000000002</v>
      </c>
      <c r="R28" s="27">
        <f t="shared" si="1"/>
        <v>11.369577777777778</v>
      </c>
      <c r="S28" s="20"/>
      <c r="T28" s="31"/>
      <c r="U28" s="32"/>
      <c r="V28" s="32"/>
      <c r="W28" s="31"/>
      <c r="X28" s="32"/>
      <c r="Y28" s="33"/>
    </row>
    <row r="29" spans="1:25">
      <c r="A29" s="24"/>
      <c r="B29" s="24"/>
      <c r="C29" s="24">
        <v>32</v>
      </c>
      <c r="D29" s="212">
        <v>2841.3656000000001</v>
      </c>
      <c r="E29" s="213">
        <v>34.595199999999998</v>
      </c>
      <c r="F29" s="213">
        <v>38.152500000000003</v>
      </c>
      <c r="G29" s="213">
        <v>40.092399999999998</v>
      </c>
      <c r="H29" s="213">
        <v>37305.269999999997</v>
      </c>
      <c r="I29" s="213">
        <v>55.701999999999998</v>
      </c>
      <c r="J29" s="27">
        <f t="shared" si="0"/>
        <v>10.362575</v>
      </c>
      <c r="L29" s="218">
        <v>2841.4872</v>
      </c>
      <c r="M29" s="219">
        <v>34.595199999999998</v>
      </c>
      <c r="N29" s="219">
        <v>38.152500000000003</v>
      </c>
      <c r="O29" s="219">
        <v>40.092399999999998</v>
      </c>
      <c r="P29" s="219">
        <v>37372.5</v>
      </c>
      <c r="Q29" s="219">
        <v>55.295999999999999</v>
      </c>
      <c r="R29" s="27">
        <f t="shared" si="1"/>
        <v>10.38125</v>
      </c>
      <c r="S29" s="20"/>
      <c r="T29" s="31"/>
      <c r="U29" s="32"/>
      <c r="V29" s="32"/>
      <c r="W29" s="31"/>
      <c r="X29" s="32"/>
      <c r="Y29" s="33"/>
    </row>
    <row r="30" spans="1:25" ht="12.75" thickBot="1">
      <c r="A30" s="24"/>
      <c r="B30" s="34"/>
      <c r="C30" s="34">
        <v>37</v>
      </c>
      <c r="D30" s="214">
        <v>1420.5416</v>
      </c>
      <c r="E30" s="215">
        <v>32.304900000000004</v>
      </c>
      <c r="F30" s="215">
        <v>37.456299999999999</v>
      </c>
      <c r="G30" s="215">
        <v>38.945799999999998</v>
      </c>
      <c r="H30" s="215">
        <v>34648.14</v>
      </c>
      <c r="I30" s="215">
        <v>51.826999999999998</v>
      </c>
      <c r="J30" s="37">
        <f t="shared" si="0"/>
        <v>9.6244833333333339</v>
      </c>
      <c r="L30" s="220">
        <v>1420.6712</v>
      </c>
      <c r="M30" s="221">
        <v>32.304900000000004</v>
      </c>
      <c r="N30" s="221">
        <v>37.456299999999999</v>
      </c>
      <c r="O30" s="221">
        <v>38.945799999999998</v>
      </c>
      <c r="P30" s="221">
        <v>34712.78</v>
      </c>
      <c r="Q30" s="221">
        <v>50.14</v>
      </c>
      <c r="R30" s="37">
        <f t="shared" si="1"/>
        <v>9.6424388888888881</v>
      </c>
      <c r="S30" s="20"/>
      <c r="T30" s="41"/>
      <c r="U30" s="42"/>
      <c r="V30" s="42"/>
      <c r="W30" s="41"/>
      <c r="X30" s="42"/>
      <c r="Y30" s="43"/>
    </row>
    <row r="31" spans="1:25">
      <c r="A31" s="24"/>
      <c r="B31" s="13" t="s">
        <v>12</v>
      </c>
      <c r="C31" s="13">
        <v>22</v>
      </c>
      <c r="D31" s="210">
        <v>20458.8688</v>
      </c>
      <c r="E31" s="211">
        <v>39.346899999999998</v>
      </c>
      <c r="F31" s="211">
        <v>43.7958</v>
      </c>
      <c r="G31" s="211">
        <v>45.0989</v>
      </c>
      <c r="H31" s="211">
        <v>57915.72</v>
      </c>
      <c r="I31" s="211">
        <v>92.421000000000006</v>
      </c>
      <c r="J31" s="16">
        <f t="shared" si="0"/>
        <v>16.087700000000002</v>
      </c>
      <c r="L31" s="216">
        <v>20458.9984</v>
      </c>
      <c r="M31" s="217">
        <v>39.346899999999998</v>
      </c>
      <c r="N31" s="217">
        <v>43.7958</v>
      </c>
      <c r="O31" s="217">
        <v>45.0989</v>
      </c>
      <c r="P31" s="217">
        <v>57991.03</v>
      </c>
      <c r="Q31" s="217">
        <v>109.343</v>
      </c>
      <c r="R31" s="16">
        <f t="shared" si="1"/>
        <v>16.108619444444443</v>
      </c>
      <c r="S31" s="20"/>
      <c r="T31" s="21">
        <f>bdrate($D31:$D34,E31:E34,$L31:$L34,M31:M34)</f>
        <v>2.9630999081931009E-5</v>
      </c>
      <c r="U31" s="22">
        <f>bdrate($D31:$D34,F31:F34,$L31:$L34,N31:N34)</f>
        <v>2.6617692007624427E-5</v>
      </c>
      <c r="V31" s="22">
        <f>bdrate($D31:$D34,G31:G34,$L31:$L34,O31:O34)</f>
        <v>2.6223070870079468E-5</v>
      </c>
      <c r="W31" s="44">
        <f>bdrateOld($D31:$D34,E31:E34,$L31:$L34,M31:M34)</f>
        <v>2.9618550552834577E-5</v>
      </c>
      <c r="X31" s="45">
        <f>bdrateOld($D31:$D34,F31:F34,$L31:$L34,N31:N34)</f>
        <v>2.6674100672252621E-5</v>
      </c>
      <c r="Y31" s="46">
        <f>bdrateOld($D31:$D34,G31:G34,$L31:$L34,O31:O34)</f>
        <v>2.6359423334954002E-5</v>
      </c>
    </row>
    <row r="32" spans="1:25">
      <c r="A32" s="24"/>
      <c r="B32" s="24"/>
      <c r="C32" s="24">
        <v>27</v>
      </c>
      <c r="D32" s="212">
        <v>7336.5616</v>
      </c>
      <c r="E32" s="213">
        <v>37.491799999999998</v>
      </c>
      <c r="F32" s="213">
        <v>42.500599999999999</v>
      </c>
      <c r="G32" s="213">
        <v>43.121400000000001</v>
      </c>
      <c r="H32" s="213">
        <v>49551.44</v>
      </c>
      <c r="I32" s="213">
        <v>76.201999999999998</v>
      </c>
      <c r="J32" s="27">
        <f t="shared" si="0"/>
        <v>13.76428888888889</v>
      </c>
      <c r="L32" s="218">
        <v>7336.6927999999998</v>
      </c>
      <c r="M32" s="219">
        <v>37.491799999999998</v>
      </c>
      <c r="N32" s="219">
        <v>42.500599999999999</v>
      </c>
      <c r="O32" s="219">
        <v>43.121400000000001</v>
      </c>
      <c r="P32" s="219">
        <v>49689.32</v>
      </c>
      <c r="Q32" s="219">
        <v>81.015000000000001</v>
      </c>
      <c r="R32" s="27">
        <f t="shared" si="1"/>
        <v>13.80258888888889</v>
      </c>
      <c r="S32" s="20"/>
      <c r="T32" s="31"/>
      <c r="U32" s="32"/>
      <c r="V32" s="32"/>
      <c r="W32" s="31"/>
      <c r="X32" s="32"/>
      <c r="Y32" s="33"/>
    </row>
    <row r="33" spans="1:25">
      <c r="A33" s="24"/>
      <c r="B33" s="24"/>
      <c r="C33" s="24">
        <v>32</v>
      </c>
      <c r="D33" s="212">
        <v>3434.9904000000001</v>
      </c>
      <c r="E33" s="213">
        <v>35.536000000000001</v>
      </c>
      <c r="F33" s="213">
        <v>41.265500000000003</v>
      </c>
      <c r="G33" s="213">
        <v>41.326000000000001</v>
      </c>
      <c r="H33" s="213">
        <v>44365.51</v>
      </c>
      <c r="I33" s="213">
        <v>67.233000000000004</v>
      </c>
      <c r="J33" s="27">
        <f t="shared" si="0"/>
        <v>12.323752777777779</v>
      </c>
      <c r="L33" s="218">
        <v>3435.1136000000001</v>
      </c>
      <c r="M33" s="219">
        <v>35.536000000000001</v>
      </c>
      <c r="N33" s="219">
        <v>41.265500000000003</v>
      </c>
      <c r="O33" s="219">
        <v>41.326000000000001</v>
      </c>
      <c r="P33" s="219">
        <v>44487.87</v>
      </c>
      <c r="Q33" s="219">
        <v>70.748999999999995</v>
      </c>
      <c r="R33" s="27">
        <f t="shared" si="1"/>
        <v>12.357741666666668</v>
      </c>
      <c r="S33" s="20"/>
      <c r="T33" s="31"/>
      <c r="U33" s="32"/>
      <c r="V33" s="32"/>
      <c r="W33" s="31"/>
      <c r="X33" s="32"/>
      <c r="Y33" s="33"/>
    </row>
    <row r="34" spans="1:25" ht="12.75" thickBot="1">
      <c r="A34" s="24"/>
      <c r="B34" s="34"/>
      <c r="C34" s="34">
        <v>37</v>
      </c>
      <c r="D34" s="214">
        <v>1752.7560000000001</v>
      </c>
      <c r="E34" s="215">
        <v>33.438600000000001</v>
      </c>
      <c r="F34" s="215">
        <v>40.316699999999997</v>
      </c>
      <c r="G34" s="215">
        <v>39.9621</v>
      </c>
      <c r="H34" s="215">
        <v>40501.97</v>
      </c>
      <c r="I34" s="215">
        <v>61.89</v>
      </c>
      <c r="J34" s="37">
        <f t="shared" si="0"/>
        <v>11.250547222222222</v>
      </c>
      <c r="L34" s="220">
        <v>1752.8656000000001</v>
      </c>
      <c r="M34" s="221">
        <v>33.438600000000001</v>
      </c>
      <c r="N34" s="221">
        <v>40.316699999999997</v>
      </c>
      <c r="O34" s="221">
        <v>39.9621</v>
      </c>
      <c r="P34" s="221">
        <v>40592.26</v>
      </c>
      <c r="Q34" s="221">
        <v>63.655000000000001</v>
      </c>
      <c r="R34" s="37">
        <f t="shared" si="1"/>
        <v>11.275627777777778</v>
      </c>
      <c r="S34" s="20"/>
      <c r="T34" s="41"/>
      <c r="U34" s="42"/>
      <c r="V34" s="42"/>
      <c r="W34" s="41"/>
      <c r="X34" s="42"/>
      <c r="Y34" s="43"/>
    </row>
    <row r="35" spans="1:25">
      <c r="A35" s="24"/>
      <c r="B35" s="13" t="s">
        <v>13</v>
      </c>
      <c r="C35" s="13">
        <v>22</v>
      </c>
      <c r="D35" s="210">
        <v>49434.347199999997</v>
      </c>
      <c r="E35" s="211">
        <v>37.853299999999997</v>
      </c>
      <c r="F35" s="211">
        <v>42.119700000000002</v>
      </c>
      <c r="G35" s="211">
        <v>44.237099999999998</v>
      </c>
      <c r="H35" s="211">
        <v>67299.039999999994</v>
      </c>
      <c r="I35" s="211">
        <v>124.764</v>
      </c>
      <c r="J35" s="16">
        <f t="shared" si="0"/>
        <v>18.694177777777774</v>
      </c>
      <c r="L35" s="216">
        <v>49434.4784</v>
      </c>
      <c r="M35" s="217">
        <v>37.853299999999997</v>
      </c>
      <c r="N35" s="217">
        <v>42.119700000000002</v>
      </c>
      <c r="O35" s="217">
        <v>44.237099999999998</v>
      </c>
      <c r="P35" s="217">
        <v>67404.98</v>
      </c>
      <c r="Q35" s="217">
        <v>137.81100000000001</v>
      </c>
      <c r="R35" s="16">
        <f t="shared" si="1"/>
        <v>18.723605555555555</v>
      </c>
      <c r="S35" s="20"/>
      <c r="T35" s="21">
        <f>bdrate($D35:$D38,E35:E38,$L35:$L38,M35:M38)</f>
        <v>5.3570235731603688E-5</v>
      </c>
      <c r="U35" s="22">
        <f>bdrate($D35:$D38,F35:F38,$L35:$L38,N35:N38)</f>
        <v>4.5274795789529421E-5</v>
      </c>
      <c r="V35" s="22">
        <f>bdrate($D35:$D38,G35:G38,$L35:$L38,O35:O38)</f>
        <v>4.576903805131316E-5</v>
      </c>
      <c r="W35" s="44">
        <f>bdrateOld($D35:$D38,E35:E38,$L35:$L38,M35:M38)</f>
        <v>5.3169106808192979E-5</v>
      </c>
      <c r="X35" s="45">
        <f>bdrateOld($D35:$D38,F35:F38,$L35:$L38,N35:N38)</f>
        <v>4.6244907978998384E-5</v>
      </c>
      <c r="Y35" s="46">
        <f>bdrateOld($D35:$D38,G35:G38,$L35:$L38,O35:O38)</f>
        <v>4.6465011406704448E-5</v>
      </c>
    </row>
    <row r="36" spans="1:25">
      <c r="A36" s="24"/>
      <c r="B36" s="24"/>
      <c r="C36" s="24">
        <v>27</v>
      </c>
      <c r="D36" s="212">
        <v>7656.8968000000004</v>
      </c>
      <c r="E36" s="213">
        <v>35.347799999999999</v>
      </c>
      <c r="F36" s="213">
        <v>40.666200000000003</v>
      </c>
      <c r="G36" s="213">
        <v>43.0169</v>
      </c>
      <c r="H36" s="213">
        <v>49821.96</v>
      </c>
      <c r="I36" s="213">
        <v>81.998999999999995</v>
      </c>
      <c r="J36" s="27">
        <f t="shared" si="0"/>
        <v>13.839433333333334</v>
      </c>
      <c r="L36" s="218">
        <v>7657.0328</v>
      </c>
      <c r="M36" s="219">
        <v>35.347799999999999</v>
      </c>
      <c r="N36" s="219">
        <v>40.666200000000003</v>
      </c>
      <c r="O36" s="219">
        <v>43.0169</v>
      </c>
      <c r="P36" s="219">
        <v>49914.14</v>
      </c>
      <c r="Q36" s="219">
        <v>83.076999999999998</v>
      </c>
      <c r="R36" s="27">
        <f t="shared" si="1"/>
        <v>13.865038888888888</v>
      </c>
      <c r="S36" s="20"/>
      <c r="T36" s="31"/>
      <c r="U36" s="32"/>
      <c r="V36" s="32"/>
      <c r="W36" s="31"/>
      <c r="X36" s="32"/>
      <c r="Y36" s="33"/>
    </row>
    <row r="37" spans="1:25">
      <c r="A37" s="24"/>
      <c r="B37" s="24"/>
      <c r="C37" s="24">
        <v>32</v>
      </c>
      <c r="D37" s="212">
        <v>2108.6999999999998</v>
      </c>
      <c r="E37" s="213">
        <v>33.573799999999999</v>
      </c>
      <c r="F37" s="213">
        <v>39.444800000000001</v>
      </c>
      <c r="G37" s="213">
        <v>42.046199999999999</v>
      </c>
      <c r="H37" s="213">
        <v>43884.49</v>
      </c>
      <c r="I37" s="213">
        <v>67.843000000000004</v>
      </c>
      <c r="J37" s="27">
        <f t="shared" si="0"/>
        <v>12.19013611111111</v>
      </c>
      <c r="L37" s="218">
        <v>2108.8575999999998</v>
      </c>
      <c r="M37" s="219">
        <v>33.573799999999999</v>
      </c>
      <c r="N37" s="219">
        <v>39.444800000000001</v>
      </c>
      <c r="O37" s="219">
        <v>42.046199999999999</v>
      </c>
      <c r="P37" s="219">
        <v>43909.02</v>
      </c>
      <c r="Q37" s="219">
        <v>66.951999999999998</v>
      </c>
      <c r="R37" s="27">
        <f t="shared" si="1"/>
        <v>12.196949999999999</v>
      </c>
      <c r="S37" s="20"/>
      <c r="T37" s="31"/>
      <c r="U37" s="32"/>
      <c r="V37" s="32"/>
      <c r="W37" s="31"/>
      <c r="X37" s="32"/>
      <c r="Y37" s="33"/>
    </row>
    <row r="38" spans="1:25" ht="12.75" thickBot="1">
      <c r="A38" s="34"/>
      <c r="B38" s="34"/>
      <c r="C38" s="34">
        <v>37</v>
      </c>
      <c r="D38" s="214">
        <v>867.86159999999995</v>
      </c>
      <c r="E38" s="215">
        <v>31.435600000000001</v>
      </c>
      <c r="F38" s="215">
        <v>38.575499999999998</v>
      </c>
      <c r="G38" s="215">
        <v>41.299100000000003</v>
      </c>
      <c r="H38" s="215">
        <v>41177.72</v>
      </c>
      <c r="I38" s="215">
        <v>61.593000000000004</v>
      </c>
      <c r="J38" s="37">
        <f t="shared" si="0"/>
        <v>11.438255555555555</v>
      </c>
      <c r="L38" s="220">
        <v>868.00800000000004</v>
      </c>
      <c r="M38" s="221">
        <v>31.435600000000001</v>
      </c>
      <c r="N38" s="221">
        <v>38.575499999999998</v>
      </c>
      <c r="O38" s="221">
        <v>41.299100000000003</v>
      </c>
      <c r="P38" s="221">
        <v>41346.68</v>
      </c>
      <c r="Q38" s="221">
        <v>61.749000000000002</v>
      </c>
      <c r="R38" s="37">
        <f t="shared" si="1"/>
        <v>11.485188888888889</v>
      </c>
      <c r="S38" s="20"/>
      <c r="T38" s="41"/>
      <c r="U38" s="42"/>
      <c r="V38" s="42"/>
      <c r="W38" s="41"/>
      <c r="X38" s="42"/>
      <c r="Y38" s="43"/>
    </row>
    <row r="39" spans="1:25">
      <c r="A39" s="13" t="s">
        <v>14</v>
      </c>
      <c r="B39" s="13" t="s">
        <v>15</v>
      </c>
      <c r="C39" s="13">
        <v>22</v>
      </c>
      <c r="D39" s="210">
        <v>3889.4144000000001</v>
      </c>
      <c r="E39" s="211">
        <v>40.123800000000003</v>
      </c>
      <c r="F39" s="211">
        <v>42.900199999999998</v>
      </c>
      <c r="G39" s="211">
        <v>43.522799999999997</v>
      </c>
      <c r="H39" s="211">
        <v>9976.59</v>
      </c>
      <c r="I39" s="211">
        <v>17.780999999999999</v>
      </c>
      <c r="J39" s="16">
        <f t="shared" si="0"/>
        <v>2.7712750000000002</v>
      </c>
      <c r="L39" s="216">
        <v>3889.5495999999998</v>
      </c>
      <c r="M39" s="217">
        <v>40.123800000000003</v>
      </c>
      <c r="N39" s="217">
        <v>42.900199999999998</v>
      </c>
      <c r="O39" s="217">
        <v>43.522799999999997</v>
      </c>
      <c r="P39" s="217">
        <v>9994.0300000000007</v>
      </c>
      <c r="Q39" s="217">
        <v>17.920999999999999</v>
      </c>
      <c r="R39" s="16">
        <f t="shared" si="1"/>
        <v>2.7761194444444448</v>
      </c>
      <c r="S39" s="20"/>
      <c r="T39" s="21">
        <f>bdrate($D39:$D42,E39:E42,$L39:$L42,M39:M42)</f>
        <v>1.0701171052396319E-4</v>
      </c>
      <c r="U39" s="22">
        <f>bdrate($D39:$D42,F39:F42,$L39:$L42,N39:N42)</f>
        <v>1.0248093542952752E-4</v>
      </c>
      <c r="V39" s="22">
        <f>bdrate($D39:$D42,G39:G42,$L39:$L42,O39:O42)</f>
        <v>1.0204911469191558E-4</v>
      </c>
      <c r="W39" s="44">
        <f>bdrateOld($D39:$D42,E39:E42,$L39:$L42,M39:M42)</f>
        <v>1.0730706575068361E-4</v>
      </c>
      <c r="X39" s="45">
        <f>bdrateOld($D39:$D42,F39:F42,$L39:$L42,N39:N42)</f>
        <v>1.0327375965379915E-4</v>
      </c>
      <c r="Y39" s="46">
        <f>bdrateOld($D39:$D42,G39:G42,$L39:$L42,O39:O42)</f>
        <v>1.0287312878154431E-4</v>
      </c>
    </row>
    <row r="40" spans="1:25">
      <c r="A40" s="24" t="s">
        <v>16</v>
      </c>
      <c r="B40" s="24"/>
      <c r="C40" s="24">
        <v>27</v>
      </c>
      <c r="D40" s="212">
        <v>1838.1024</v>
      </c>
      <c r="E40" s="213">
        <v>36.8733</v>
      </c>
      <c r="F40" s="213">
        <v>40.561799999999998</v>
      </c>
      <c r="G40" s="213">
        <v>40.915599999999998</v>
      </c>
      <c r="H40" s="213">
        <v>8876.5499999999993</v>
      </c>
      <c r="I40" s="213">
        <v>14.577999999999999</v>
      </c>
      <c r="J40" s="27">
        <f t="shared" si="0"/>
        <v>2.4657083333333332</v>
      </c>
      <c r="L40" s="218">
        <v>1838.2231999999999</v>
      </c>
      <c r="M40" s="219">
        <v>36.8733</v>
      </c>
      <c r="N40" s="219">
        <v>40.561799999999998</v>
      </c>
      <c r="O40" s="219">
        <v>40.915599999999998</v>
      </c>
      <c r="P40" s="219">
        <v>8887.6299999999992</v>
      </c>
      <c r="Q40" s="219">
        <v>14.343</v>
      </c>
      <c r="R40" s="27">
        <f t="shared" si="1"/>
        <v>2.4687861111111107</v>
      </c>
      <c r="S40" s="20"/>
      <c r="T40" s="31"/>
      <c r="U40" s="32"/>
      <c r="V40" s="32"/>
      <c r="W40" s="31"/>
      <c r="X40" s="32"/>
      <c r="Y40" s="33"/>
    </row>
    <row r="41" spans="1:25">
      <c r="A41" s="24"/>
      <c r="B41" s="24"/>
      <c r="C41" s="24">
        <v>32</v>
      </c>
      <c r="D41" s="212">
        <v>882.96400000000006</v>
      </c>
      <c r="E41" s="213">
        <v>34.052599999999998</v>
      </c>
      <c r="F41" s="213">
        <v>38.6327</v>
      </c>
      <c r="G41" s="213">
        <v>38.810499999999998</v>
      </c>
      <c r="H41" s="213">
        <v>7991.8</v>
      </c>
      <c r="I41" s="213">
        <v>12.624000000000001</v>
      </c>
      <c r="J41" s="27">
        <f t="shared" si="0"/>
        <v>2.2199444444444443</v>
      </c>
      <c r="L41" s="218">
        <v>883.08960000000002</v>
      </c>
      <c r="M41" s="219">
        <v>34.052599999999998</v>
      </c>
      <c r="N41" s="219">
        <v>38.6327</v>
      </c>
      <c r="O41" s="219">
        <v>38.810499999999998</v>
      </c>
      <c r="P41" s="219">
        <v>8005.67</v>
      </c>
      <c r="Q41" s="219">
        <v>12.452999999999999</v>
      </c>
      <c r="R41" s="27">
        <f t="shared" si="1"/>
        <v>2.2237972222222222</v>
      </c>
      <c r="S41" s="20"/>
      <c r="T41" s="31"/>
      <c r="U41" s="32"/>
      <c r="V41" s="32"/>
      <c r="W41" s="31"/>
      <c r="X41" s="32"/>
      <c r="Y41" s="33"/>
    </row>
    <row r="42" spans="1:25" ht="12.75" thickBot="1">
      <c r="A42" s="24"/>
      <c r="B42" s="34"/>
      <c r="C42" s="34">
        <v>37</v>
      </c>
      <c r="D42" s="214">
        <v>450.19200000000001</v>
      </c>
      <c r="E42" s="215">
        <v>31.647600000000001</v>
      </c>
      <c r="F42" s="215">
        <v>37.161900000000003</v>
      </c>
      <c r="G42" s="215">
        <v>37.196399999999997</v>
      </c>
      <c r="H42" s="215">
        <v>7294.32</v>
      </c>
      <c r="I42" s="215">
        <v>13.843</v>
      </c>
      <c r="J42" s="37">
        <f t="shared" si="0"/>
        <v>2.0261999999999998</v>
      </c>
      <c r="L42" s="220">
        <v>450.31200000000001</v>
      </c>
      <c r="M42" s="221">
        <v>31.647600000000001</v>
      </c>
      <c r="N42" s="221">
        <v>37.161900000000003</v>
      </c>
      <c r="O42" s="221">
        <v>37.196399999999997</v>
      </c>
      <c r="P42" s="221">
        <v>7308.92</v>
      </c>
      <c r="Q42" s="221">
        <v>15.109</v>
      </c>
      <c r="R42" s="37">
        <f t="shared" si="1"/>
        <v>2.0302555555555557</v>
      </c>
      <c r="S42" s="20"/>
      <c r="T42" s="41"/>
      <c r="U42" s="42"/>
      <c r="V42" s="42"/>
      <c r="W42" s="41"/>
      <c r="X42" s="42"/>
      <c r="Y42" s="43"/>
    </row>
    <row r="43" spans="1:25">
      <c r="A43" s="24"/>
      <c r="B43" s="13" t="s">
        <v>17</v>
      </c>
      <c r="C43" s="13">
        <v>22</v>
      </c>
      <c r="D43" s="210">
        <v>4379.0623999999998</v>
      </c>
      <c r="E43" s="211">
        <v>40.076700000000002</v>
      </c>
      <c r="F43" s="211">
        <v>43.219000000000001</v>
      </c>
      <c r="G43" s="211">
        <v>44.612699999999997</v>
      </c>
      <c r="H43" s="211">
        <v>12399.24</v>
      </c>
      <c r="I43" s="211">
        <v>20.873999999999999</v>
      </c>
      <c r="J43" s="16">
        <f t="shared" si="0"/>
        <v>3.4442333333333335</v>
      </c>
      <c r="L43" s="216">
        <v>4379.2096000000001</v>
      </c>
      <c r="M43" s="217">
        <v>40.076700000000002</v>
      </c>
      <c r="N43" s="217">
        <v>43.219000000000001</v>
      </c>
      <c r="O43" s="217">
        <v>44.612699999999997</v>
      </c>
      <c r="P43" s="217">
        <v>12417.43</v>
      </c>
      <c r="Q43" s="217">
        <v>20.062000000000001</v>
      </c>
      <c r="R43" s="16">
        <f t="shared" si="1"/>
        <v>3.4492861111111113</v>
      </c>
      <c r="S43" s="20"/>
      <c r="T43" s="21">
        <f>bdrate($D43:$D46,E43:E46,$L43:$L46,M43:M46)</f>
        <v>1.3302403270332164E-4</v>
      </c>
      <c r="U43" s="22">
        <f>bdrate($D43:$D46,F43:F46,$L43:$L46,N43:N46)</f>
        <v>1.1763248112939273E-4</v>
      </c>
      <c r="V43" s="22">
        <f>bdrate($D43:$D46,G43:G46,$L43:$L46,O43:O46)</f>
        <v>1.1586333678970107E-4</v>
      </c>
      <c r="W43" s="44">
        <f>bdrateOld($D43:$D46,E43:E46,$L43:$L46,M43:M46)</f>
        <v>1.3300534694837829E-4</v>
      </c>
      <c r="X43" s="45">
        <f>bdrateOld($D43:$D46,F43:F46,$L43:$L46,N43:N46)</f>
        <v>1.191400792792674E-4</v>
      </c>
      <c r="Y43" s="46">
        <f>bdrateOld($D43:$D46,G43:G46,$L43:$L46,O43:O46)</f>
        <v>1.177158269316525E-4</v>
      </c>
    </row>
    <row r="44" spans="1:25">
      <c r="A44" s="24"/>
      <c r="B44" s="24"/>
      <c r="C44" s="24">
        <v>27</v>
      </c>
      <c r="D44" s="212">
        <v>1966.6872000000001</v>
      </c>
      <c r="E44" s="213">
        <v>37.251399999999997</v>
      </c>
      <c r="F44" s="213">
        <v>41.2164</v>
      </c>
      <c r="G44" s="213">
        <v>42.336399999999998</v>
      </c>
      <c r="H44" s="213">
        <v>10924.81</v>
      </c>
      <c r="I44" s="213">
        <v>15.718</v>
      </c>
      <c r="J44" s="27">
        <f t="shared" si="0"/>
        <v>3.0346694444444444</v>
      </c>
      <c r="L44" s="218">
        <v>1966.8335999999999</v>
      </c>
      <c r="M44" s="219">
        <v>37.251399999999997</v>
      </c>
      <c r="N44" s="219">
        <v>41.2164</v>
      </c>
      <c r="O44" s="219">
        <v>42.336399999999998</v>
      </c>
      <c r="P44" s="219">
        <v>10929.62</v>
      </c>
      <c r="Q44" s="219">
        <v>18.780999999999999</v>
      </c>
      <c r="R44" s="27">
        <f t="shared" si="1"/>
        <v>3.0360055555555556</v>
      </c>
      <c r="S44" s="20"/>
      <c r="T44" s="31"/>
      <c r="U44" s="32"/>
      <c r="V44" s="32"/>
      <c r="W44" s="31"/>
      <c r="X44" s="32"/>
      <c r="Y44" s="33"/>
    </row>
    <row r="45" spans="1:25">
      <c r="A45" s="24"/>
      <c r="B45" s="24"/>
      <c r="C45" s="24">
        <v>32</v>
      </c>
      <c r="D45" s="212">
        <v>956.45360000000005</v>
      </c>
      <c r="E45" s="213">
        <v>34.338900000000002</v>
      </c>
      <c r="F45" s="213">
        <v>39.5443</v>
      </c>
      <c r="G45" s="213">
        <v>40.480899999999998</v>
      </c>
      <c r="H45" s="213">
        <v>9877.7199999999993</v>
      </c>
      <c r="I45" s="213">
        <v>15.577999999999999</v>
      </c>
      <c r="J45" s="27">
        <f t="shared" si="0"/>
        <v>2.743811111111111</v>
      </c>
      <c r="L45" s="218">
        <v>956.60720000000003</v>
      </c>
      <c r="M45" s="219">
        <v>34.338900000000002</v>
      </c>
      <c r="N45" s="219">
        <v>39.5443</v>
      </c>
      <c r="O45" s="219">
        <v>40.480899999999998</v>
      </c>
      <c r="P45" s="219">
        <v>9886.81</v>
      </c>
      <c r="Q45" s="219">
        <v>19.202999999999999</v>
      </c>
      <c r="R45" s="27">
        <f t="shared" si="1"/>
        <v>2.7463361111111109</v>
      </c>
      <c r="S45" s="20"/>
      <c r="T45" s="31"/>
      <c r="U45" s="32"/>
      <c r="V45" s="32"/>
      <c r="W45" s="31"/>
      <c r="X45" s="32"/>
      <c r="Y45" s="33"/>
    </row>
    <row r="46" spans="1:25" ht="12.75" thickBot="1">
      <c r="A46" s="24"/>
      <c r="B46" s="34"/>
      <c r="C46" s="34">
        <v>37</v>
      </c>
      <c r="D46" s="214">
        <v>488.60239999999999</v>
      </c>
      <c r="E46" s="215">
        <v>31.484000000000002</v>
      </c>
      <c r="F46" s="215">
        <v>38.2607</v>
      </c>
      <c r="G46" s="215">
        <v>39.0989</v>
      </c>
      <c r="H46" s="215">
        <v>9129.43</v>
      </c>
      <c r="I46" s="215">
        <v>15.859</v>
      </c>
      <c r="J46" s="37">
        <f t="shared" si="0"/>
        <v>2.5359527777777777</v>
      </c>
      <c r="L46" s="220">
        <v>488.76080000000002</v>
      </c>
      <c r="M46" s="221">
        <v>31.484000000000002</v>
      </c>
      <c r="N46" s="221">
        <v>38.2607</v>
      </c>
      <c r="O46" s="221">
        <v>39.0989</v>
      </c>
      <c r="P46" s="221">
        <v>9155.75</v>
      </c>
      <c r="Q46" s="221">
        <v>19.045999999999999</v>
      </c>
      <c r="R46" s="37">
        <f t="shared" si="1"/>
        <v>2.5432638888888888</v>
      </c>
      <c r="S46" s="20"/>
      <c r="T46" s="41"/>
      <c r="U46" s="42"/>
      <c r="V46" s="42"/>
      <c r="W46" s="41"/>
      <c r="X46" s="42"/>
      <c r="Y46" s="43"/>
    </row>
    <row r="47" spans="1:25">
      <c r="A47" s="24"/>
      <c r="B47" s="13" t="s">
        <v>18</v>
      </c>
      <c r="C47" s="13">
        <v>22</v>
      </c>
      <c r="D47" s="210">
        <v>8400.0720000000001</v>
      </c>
      <c r="E47" s="211">
        <v>38.274999999999999</v>
      </c>
      <c r="F47" s="211">
        <v>41.118099999999998</v>
      </c>
      <c r="G47" s="211">
        <v>42.035600000000002</v>
      </c>
      <c r="H47" s="211">
        <v>11395.1</v>
      </c>
      <c r="I47" s="211">
        <v>22.327000000000002</v>
      </c>
      <c r="J47" s="16">
        <f t="shared" si="0"/>
        <v>3.1653055555555558</v>
      </c>
      <c r="L47" s="216">
        <v>8400.2000000000007</v>
      </c>
      <c r="M47" s="217">
        <v>38.274999999999999</v>
      </c>
      <c r="N47" s="217">
        <v>41.118099999999998</v>
      </c>
      <c r="O47" s="217">
        <v>42.035600000000002</v>
      </c>
      <c r="P47" s="217">
        <v>11407.05</v>
      </c>
      <c r="Q47" s="217">
        <v>21.920999999999999</v>
      </c>
      <c r="R47" s="16">
        <f t="shared" si="1"/>
        <v>3.1686249999999996</v>
      </c>
      <c r="S47" s="20"/>
      <c r="T47" s="21">
        <f>bdrate($D47:$D50,E47:E50,$L47:$L50,M47:M50)</f>
        <v>6.0161906308975333E-5</v>
      </c>
      <c r="U47" s="22">
        <f>bdrate($D47:$D50,F47:F50,$L47:$L50,N47:N50)</f>
        <v>5.2591191262107984E-5</v>
      </c>
      <c r="V47" s="22">
        <f>bdrate($D47:$D50,G47:G50,$L47:$L50,O47:O50)</f>
        <v>5.2557427668409318E-5</v>
      </c>
      <c r="W47" s="44">
        <f>bdrateOld($D47:$D50,E47:E50,$L47:$L50,M47:M50)</f>
        <v>6.0356701048425165E-5</v>
      </c>
      <c r="X47" s="45">
        <f>bdrateOld($D47:$D50,F47:F50,$L47:$L50,N47:N50)</f>
        <v>5.4176867262833994E-5</v>
      </c>
      <c r="Y47" s="46">
        <f>bdrateOld($D47:$D50,G47:G50,$L47:$L50,O47:O50)</f>
        <v>5.4149492799693277E-5</v>
      </c>
    </row>
    <row r="48" spans="1:25">
      <c r="A48" s="24"/>
      <c r="B48" s="24"/>
      <c r="C48" s="24">
        <v>27</v>
      </c>
      <c r="D48" s="212">
        <v>3589.7248</v>
      </c>
      <c r="E48" s="213">
        <v>34.462200000000003</v>
      </c>
      <c r="F48" s="213">
        <v>38.528799999999997</v>
      </c>
      <c r="G48" s="213">
        <v>39.369900000000001</v>
      </c>
      <c r="H48" s="213">
        <v>9711.7099999999991</v>
      </c>
      <c r="I48" s="213">
        <v>17.39</v>
      </c>
      <c r="J48" s="27">
        <f t="shared" si="0"/>
        <v>2.6976972222222222</v>
      </c>
      <c r="L48" s="218">
        <v>3589.8416000000002</v>
      </c>
      <c r="M48" s="219">
        <v>34.462200000000003</v>
      </c>
      <c r="N48" s="219">
        <v>38.528799999999997</v>
      </c>
      <c r="O48" s="219">
        <v>39.369900000000001</v>
      </c>
      <c r="P48" s="219">
        <v>9739.49</v>
      </c>
      <c r="Q48" s="219">
        <v>17.859000000000002</v>
      </c>
      <c r="R48" s="27">
        <f t="shared" si="1"/>
        <v>2.7054138888888888</v>
      </c>
      <c r="S48" s="20"/>
      <c r="T48" s="31"/>
      <c r="U48" s="32"/>
      <c r="V48" s="32"/>
      <c r="W48" s="31"/>
      <c r="X48" s="32"/>
      <c r="Y48" s="33"/>
    </row>
    <row r="49" spans="1:25">
      <c r="A49" s="24"/>
      <c r="B49" s="24"/>
      <c r="C49" s="24">
        <v>32</v>
      </c>
      <c r="D49" s="212">
        <v>1572.7936</v>
      </c>
      <c r="E49" s="213">
        <v>31.0459</v>
      </c>
      <c r="F49" s="213">
        <v>36.606699999999996</v>
      </c>
      <c r="G49" s="213">
        <v>37.412500000000001</v>
      </c>
      <c r="H49" s="213">
        <v>8449.23</v>
      </c>
      <c r="I49" s="213">
        <v>14.811999999999999</v>
      </c>
      <c r="J49" s="27">
        <f t="shared" si="0"/>
        <v>2.3470083333333331</v>
      </c>
      <c r="L49" s="218">
        <v>1572.9136000000001</v>
      </c>
      <c r="M49" s="219">
        <v>31.0459</v>
      </c>
      <c r="N49" s="219">
        <v>36.606699999999996</v>
      </c>
      <c r="O49" s="219">
        <v>37.412500000000001</v>
      </c>
      <c r="P49" s="219">
        <v>8461.23</v>
      </c>
      <c r="Q49" s="219">
        <v>14.906000000000001</v>
      </c>
      <c r="R49" s="27">
        <f t="shared" si="1"/>
        <v>2.3503416666666666</v>
      </c>
      <c r="S49" s="20"/>
      <c r="T49" s="31"/>
      <c r="U49" s="32"/>
      <c r="V49" s="32"/>
      <c r="W49" s="31"/>
      <c r="X49" s="32"/>
      <c r="Y49" s="33"/>
    </row>
    <row r="50" spans="1:25" ht="12.75" thickBot="1">
      <c r="A50" s="24"/>
      <c r="B50" s="34"/>
      <c r="C50" s="34">
        <v>37</v>
      </c>
      <c r="D50" s="214">
        <v>679.03440000000001</v>
      </c>
      <c r="E50" s="215">
        <v>27.871099999999998</v>
      </c>
      <c r="F50" s="215">
        <v>35.2209</v>
      </c>
      <c r="G50" s="215">
        <v>35.988399999999999</v>
      </c>
      <c r="H50" s="215">
        <v>7521.28</v>
      </c>
      <c r="I50" s="215">
        <v>12.936999999999999</v>
      </c>
      <c r="J50" s="37">
        <f t="shared" si="0"/>
        <v>2.0892444444444442</v>
      </c>
      <c r="L50" s="220">
        <v>679.14639999999997</v>
      </c>
      <c r="M50" s="221">
        <v>27.871099999999998</v>
      </c>
      <c r="N50" s="221">
        <v>35.2209</v>
      </c>
      <c r="O50" s="221">
        <v>35.988399999999999</v>
      </c>
      <c r="P50" s="221">
        <v>7535.87</v>
      </c>
      <c r="Q50" s="221">
        <v>12.749000000000001</v>
      </c>
      <c r="R50" s="37">
        <f t="shared" si="1"/>
        <v>2.0932972222222221</v>
      </c>
      <c r="S50" s="20"/>
      <c r="T50" s="41"/>
      <c r="U50" s="42"/>
      <c r="V50" s="42"/>
      <c r="W50" s="41"/>
      <c r="X50" s="42"/>
      <c r="Y50" s="43"/>
    </row>
    <row r="51" spans="1:25">
      <c r="A51" s="24"/>
      <c r="B51" s="13" t="s">
        <v>19</v>
      </c>
      <c r="C51" s="13">
        <v>22</v>
      </c>
      <c r="D51" s="210">
        <v>5901.6976000000004</v>
      </c>
      <c r="E51" s="211">
        <v>39.674799999999998</v>
      </c>
      <c r="F51" s="211">
        <v>41.535400000000003</v>
      </c>
      <c r="G51" s="211">
        <v>42.857900000000001</v>
      </c>
      <c r="H51" s="211">
        <v>8233.43</v>
      </c>
      <c r="I51" s="211">
        <v>14.561999999999999</v>
      </c>
      <c r="J51" s="16">
        <f t="shared" si="0"/>
        <v>2.287063888888889</v>
      </c>
      <c r="L51" s="216">
        <v>5901.7767999999996</v>
      </c>
      <c r="M51" s="217">
        <v>39.674799999999998</v>
      </c>
      <c r="N51" s="217">
        <v>41.535400000000003</v>
      </c>
      <c r="O51" s="217">
        <v>42.857900000000001</v>
      </c>
      <c r="P51" s="217">
        <v>8242.73</v>
      </c>
      <c r="Q51" s="217">
        <v>13.670999999999999</v>
      </c>
      <c r="R51" s="16">
        <f t="shared" si="1"/>
        <v>2.2896472222222219</v>
      </c>
      <c r="S51" s="20"/>
      <c r="T51" s="21">
        <f>bdrate($D51:$D54,E51:E54,$L51:$L54,M51:M54)</f>
        <v>5.7207047431173663E-5</v>
      </c>
      <c r="U51" s="22">
        <f>bdrate($D51:$D54,F51:F54,$L51:$L54,N51:N54)</f>
        <v>5.0365937518392911E-5</v>
      </c>
      <c r="V51" s="22">
        <f>bdrate($D51:$D54,G51:G54,$L51:$L54,O51:O54)</f>
        <v>5.1717299946352213E-5</v>
      </c>
      <c r="W51" s="44">
        <f>bdrateOld($D51:$D54,E51:E54,$L51:$L54,M51:M54)</f>
        <v>5.749880790162365E-5</v>
      </c>
      <c r="X51" s="45">
        <f>bdrateOld($D51:$D54,F51:F54,$L51:$L54,N51:N54)</f>
        <v>5.2174094923529424E-5</v>
      </c>
      <c r="Y51" s="46">
        <f>bdrateOld($D51:$D54,G51:G54,$L51:$L54,O51:O54)</f>
        <v>5.3057853266924582E-5</v>
      </c>
    </row>
    <row r="52" spans="1:25">
      <c r="A52" s="24"/>
      <c r="B52" s="24"/>
      <c r="C52" s="24">
        <v>27</v>
      </c>
      <c r="D52" s="212">
        <v>2366.5216</v>
      </c>
      <c r="E52" s="213">
        <v>36.118099999999998</v>
      </c>
      <c r="F52" s="213">
        <v>38.973399999999998</v>
      </c>
      <c r="G52" s="213">
        <v>40.573700000000002</v>
      </c>
      <c r="H52" s="213">
        <v>7154.66</v>
      </c>
      <c r="I52" s="213">
        <v>11.468</v>
      </c>
      <c r="J52" s="27">
        <f t="shared" si="0"/>
        <v>1.9874055555555554</v>
      </c>
      <c r="L52" s="218">
        <v>2366.6048000000001</v>
      </c>
      <c r="M52" s="219">
        <v>36.118099999999998</v>
      </c>
      <c r="N52" s="219">
        <v>38.973399999999998</v>
      </c>
      <c r="O52" s="219">
        <v>40.573700000000002</v>
      </c>
      <c r="P52" s="219">
        <v>7161.79</v>
      </c>
      <c r="Q52" s="219">
        <v>11.359</v>
      </c>
      <c r="R52" s="27">
        <f t="shared" si="1"/>
        <v>1.9893861111111111</v>
      </c>
      <c r="S52" s="20"/>
      <c r="T52" s="31"/>
      <c r="U52" s="32"/>
      <c r="V52" s="32"/>
      <c r="W52" s="31"/>
      <c r="X52" s="32"/>
      <c r="Y52" s="33"/>
    </row>
    <row r="53" spans="1:25">
      <c r="A53" s="24"/>
      <c r="B53" s="24"/>
      <c r="C53" s="24">
        <v>32</v>
      </c>
      <c r="D53" s="212">
        <v>1057.0808</v>
      </c>
      <c r="E53" s="213">
        <v>33.015300000000003</v>
      </c>
      <c r="F53" s="213">
        <v>37.104999999999997</v>
      </c>
      <c r="G53" s="213">
        <v>38.865900000000003</v>
      </c>
      <c r="H53" s="213">
        <v>6278.58</v>
      </c>
      <c r="I53" s="213">
        <v>9.843</v>
      </c>
      <c r="J53" s="27">
        <f t="shared" si="0"/>
        <v>1.7440499999999999</v>
      </c>
      <c r="L53" s="218">
        <v>1057.1576</v>
      </c>
      <c r="M53" s="219">
        <v>33.015300000000003</v>
      </c>
      <c r="N53" s="219">
        <v>37.104999999999997</v>
      </c>
      <c r="O53" s="219">
        <v>38.865900000000003</v>
      </c>
      <c r="P53" s="219">
        <v>6281.23</v>
      </c>
      <c r="Q53" s="219">
        <v>9.968</v>
      </c>
      <c r="R53" s="27">
        <f t="shared" si="1"/>
        <v>1.7447861111111109</v>
      </c>
      <c r="S53" s="20"/>
      <c r="T53" s="31"/>
      <c r="U53" s="32"/>
      <c r="V53" s="32"/>
      <c r="W53" s="31"/>
      <c r="X53" s="32"/>
      <c r="Y53" s="33"/>
    </row>
    <row r="54" spans="1:25" ht="12.75" thickBot="1">
      <c r="A54" s="34"/>
      <c r="B54" s="34"/>
      <c r="C54" s="34">
        <v>37</v>
      </c>
      <c r="D54" s="214">
        <v>484.57760000000002</v>
      </c>
      <c r="E54" s="215">
        <v>30.174700000000001</v>
      </c>
      <c r="F54" s="215">
        <v>35.8035</v>
      </c>
      <c r="G54" s="215">
        <v>37.591700000000003</v>
      </c>
      <c r="H54" s="215">
        <v>5555.63</v>
      </c>
      <c r="I54" s="215">
        <v>8.39</v>
      </c>
      <c r="J54" s="37">
        <f t="shared" si="0"/>
        <v>1.5432305555555557</v>
      </c>
      <c r="L54" s="220">
        <v>484.64960000000002</v>
      </c>
      <c r="M54" s="221">
        <v>30.174700000000001</v>
      </c>
      <c r="N54" s="221">
        <v>35.8035</v>
      </c>
      <c r="O54" s="221">
        <v>37.591700000000003</v>
      </c>
      <c r="P54" s="221">
        <v>5574.56</v>
      </c>
      <c r="Q54" s="221">
        <v>8.3279999999999994</v>
      </c>
      <c r="R54" s="37">
        <f t="shared" si="1"/>
        <v>1.548488888888889</v>
      </c>
      <c r="S54" s="20"/>
      <c r="T54" s="41"/>
      <c r="U54" s="42"/>
      <c r="V54" s="42"/>
      <c r="W54" s="41"/>
      <c r="X54" s="42"/>
      <c r="Y54" s="43"/>
    </row>
    <row r="55" spans="1:25">
      <c r="A55" s="13" t="s">
        <v>20</v>
      </c>
      <c r="B55" s="13" t="s">
        <v>21</v>
      </c>
      <c r="C55" s="13">
        <v>22</v>
      </c>
      <c r="D55" s="210">
        <v>1819.4680000000001</v>
      </c>
      <c r="E55" s="211">
        <v>40.796900000000001</v>
      </c>
      <c r="F55" s="211">
        <v>43.735399999999998</v>
      </c>
      <c r="G55" s="211">
        <v>43.1402</v>
      </c>
      <c r="H55" s="211">
        <v>2704.24</v>
      </c>
      <c r="I55" s="211">
        <v>4.7809999999999997</v>
      </c>
      <c r="J55" s="16">
        <f t="shared" si="0"/>
        <v>0.75117777777777772</v>
      </c>
      <c r="L55" s="216">
        <v>1819.5848000000001</v>
      </c>
      <c r="M55" s="217">
        <v>40.796900000000001</v>
      </c>
      <c r="N55" s="217">
        <v>43.735399999999998</v>
      </c>
      <c r="O55" s="217">
        <v>43.1402</v>
      </c>
      <c r="P55" s="217">
        <v>2703.25</v>
      </c>
      <c r="Q55" s="217">
        <v>4.5149999999999997</v>
      </c>
      <c r="R55" s="16">
        <f t="shared" si="1"/>
        <v>0.75090277777777781</v>
      </c>
      <c r="S55" s="20"/>
      <c r="T55" s="21">
        <f>bdrate($D55:$D58,E55:E58,$L55:$L58,M55:M58)</f>
        <v>2.3265588770948753E-4</v>
      </c>
      <c r="U55" s="22">
        <f>bdrate($D55:$D58,F55:F58,$L55:$L58,N55:N58)</f>
        <v>2.1434241259621345E-4</v>
      </c>
      <c r="V55" s="22">
        <f>bdrate($D55:$D58,G55:G58,$L55:$L58,O55:O58)</f>
        <v>2.1278751473552404E-4</v>
      </c>
      <c r="W55" s="44">
        <f>bdrateOld($D55:$D58,E55:E58,$L55:$L58,M55:M58)</f>
        <v>2.332938587150668E-4</v>
      </c>
      <c r="X55" s="45">
        <f>bdrateOld($D55:$D58,F55:F58,$L55:$L58,N55:N58)</f>
        <v>2.1711239310251429E-4</v>
      </c>
      <c r="Y55" s="46">
        <f>bdrateOld($D55:$D58,G55:G58,$L55:$L58,O55:O58)</f>
        <v>2.1590040337882144E-4</v>
      </c>
    </row>
    <row r="56" spans="1:25">
      <c r="A56" s="24" t="s">
        <v>22</v>
      </c>
      <c r="B56" s="24"/>
      <c r="C56" s="24">
        <v>27</v>
      </c>
      <c r="D56" s="212">
        <v>905.66160000000002</v>
      </c>
      <c r="E56" s="213">
        <v>36.946399999999997</v>
      </c>
      <c r="F56" s="213">
        <v>41.123199999999997</v>
      </c>
      <c r="G56" s="213">
        <v>40.084299999999999</v>
      </c>
      <c r="H56" s="213">
        <v>2422.81</v>
      </c>
      <c r="I56" s="213">
        <v>4.093</v>
      </c>
      <c r="J56" s="27">
        <f t="shared" si="0"/>
        <v>0.67300277777777773</v>
      </c>
      <c r="L56" s="218">
        <v>905.78959999999995</v>
      </c>
      <c r="M56" s="219">
        <v>36.946399999999997</v>
      </c>
      <c r="N56" s="219">
        <v>41.123199999999997</v>
      </c>
      <c r="O56" s="219">
        <v>40.084299999999999</v>
      </c>
      <c r="P56" s="219">
        <v>2428.4899999999998</v>
      </c>
      <c r="Q56" s="219">
        <v>3.9369999999999998</v>
      </c>
      <c r="R56" s="27">
        <f t="shared" si="1"/>
        <v>0.67458055555555552</v>
      </c>
      <c r="S56" s="20"/>
      <c r="T56" s="31"/>
      <c r="U56" s="32"/>
      <c r="V56" s="32"/>
      <c r="W56" s="31"/>
      <c r="X56" s="32"/>
      <c r="Y56" s="33"/>
    </row>
    <row r="57" spans="1:25">
      <c r="A57" s="24"/>
      <c r="B57" s="24"/>
      <c r="C57" s="24">
        <v>32</v>
      </c>
      <c r="D57" s="212">
        <v>443.69040000000001</v>
      </c>
      <c r="E57" s="213">
        <v>33.508699999999997</v>
      </c>
      <c r="F57" s="213">
        <v>39.132199999999997</v>
      </c>
      <c r="G57" s="213">
        <v>37.771099999999997</v>
      </c>
      <c r="H57" s="213">
        <v>2189.36</v>
      </c>
      <c r="I57" s="213">
        <v>3.4369999999999998</v>
      </c>
      <c r="J57" s="27">
        <f t="shared" si="0"/>
        <v>0.60815555555555556</v>
      </c>
      <c r="L57" s="218">
        <v>443.8288</v>
      </c>
      <c r="M57" s="219">
        <v>33.508699999999997</v>
      </c>
      <c r="N57" s="219">
        <v>39.132199999999997</v>
      </c>
      <c r="O57" s="219">
        <v>37.771099999999997</v>
      </c>
      <c r="P57" s="219">
        <v>2187.36</v>
      </c>
      <c r="Q57" s="219">
        <v>4.2489999999999997</v>
      </c>
      <c r="R57" s="27">
        <f t="shared" si="1"/>
        <v>0.60760000000000003</v>
      </c>
      <c r="S57" s="20"/>
      <c r="T57" s="31"/>
      <c r="U57" s="32"/>
      <c r="V57" s="32"/>
      <c r="W57" s="31"/>
      <c r="X57" s="32"/>
      <c r="Y57" s="33"/>
    </row>
    <row r="58" spans="1:25" ht="12.75" thickBot="1">
      <c r="A58" s="24"/>
      <c r="B58" s="34"/>
      <c r="C58" s="34">
        <v>37</v>
      </c>
      <c r="D58" s="214">
        <v>225.90960000000001</v>
      </c>
      <c r="E58" s="215">
        <v>30.613199999999999</v>
      </c>
      <c r="F58" s="215">
        <v>37.673400000000001</v>
      </c>
      <c r="G58" s="215">
        <v>36.108600000000003</v>
      </c>
      <c r="H58" s="215">
        <v>1981.41</v>
      </c>
      <c r="I58" s="215">
        <v>3.6709999999999998</v>
      </c>
      <c r="J58" s="37">
        <f t="shared" si="0"/>
        <v>0.55039166666666672</v>
      </c>
      <c r="L58" s="220">
        <v>226.04159999999999</v>
      </c>
      <c r="M58" s="221">
        <v>30.613199999999999</v>
      </c>
      <c r="N58" s="221">
        <v>37.673400000000001</v>
      </c>
      <c r="O58" s="221">
        <v>36.108600000000003</v>
      </c>
      <c r="P58" s="221">
        <v>1984.72</v>
      </c>
      <c r="Q58" s="221">
        <v>3.5310000000000001</v>
      </c>
      <c r="R58" s="37">
        <f t="shared" si="1"/>
        <v>0.55131111111111109</v>
      </c>
      <c r="S58" s="20"/>
      <c r="T58" s="41"/>
      <c r="U58" s="42"/>
      <c r="V58" s="42"/>
      <c r="W58" s="41"/>
      <c r="X58" s="42"/>
      <c r="Y58" s="43"/>
    </row>
    <row r="59" spans="1:25">
      <c r="A59" s="24"/>
      <c r="B59" s="13" t="s">
        <v>23</v>
      </c>
      <c r="C59" s="13">
        <v>22</v>
      </c>
      <c r="D59" s="210">
        <v>2267.5128</v>
      </c>
      <c r="E59" s="211">
        <v>38.168399999999998</v>
      </c>
      <c r="F59" s="211">
        <v>42.830199999999998</v>
      </c>
      <c r="G59" s="211">
        <v>43.808599999999998</v>
      </c>
      <c r="H59" s="211">
        <v>3092.27</v>
      </c>
      <c r="I59" s="211">
        <v>6.093</v>
      </c>
      <c r="J59" s="16">
        <f t="shared" si="0"/>
        <v>0.85896388888888886</v>
      </c>
      <c r="L59" s="216">
        <v>2267.6864</v>
      </c>
      <c r="M59" s="217">
        <v>38.168399999999998</v>
      </c>
      <c r="N59" s="217">
        <v>42.830199999999998</v>
      </c>
      <c r="O59" s="217">
        <v>43.808599999999998</v>
      </c>
      <c r="P59" s="217">
        <v>3089.41</v>
      </c>
      <c r="Q59" s="217">
        <v>6.0620000000000003</v>
      </c>
      <c r="R59" s="16">
        <f t="shared" si="1"/>
        <v>0.85816944444444443</v>
      </c>
      <c r="S59" s="20"/>
      <c r="T59" s="21">
        <f>bdrate($D59:$D62,E59:E62,$L59:$L62,M59:M62)</f>
        <v>3.8921460774399286E-4</v>
      </c>
      <c r="U59" s="22">
        <f>bdrate($D59:$D62,F59:F62,$L59:$L62,N59:N62)</f>
        <v>3.3499798081826349E-4</v>
      </c>
      <c r="V59" s="22">
        <f>bdrate($D59:$D62,G59:G62,$L59:$L62,O59:O62)</f>
        <v>3.2281545242285326E-4</v>
      </c>
      <c r="W59" s="44">
        <f>bdrateOld($D59:$D62,E59:E62,$L59:$L62,M59:M62)</f>
        <v>3.9164645465006309E-4</v>
      </c>
      <c r="X59" s="45">
        <f>bdrateOld($D59:$D62,F59:F62,$L59:$L62,N59:N62)</f>
        <v>3.5076329238847848E-4</v>
      </c>
      <c r="Y59" s="46">
        <f>bdrateOld($D59:$D62,G59:G62,$L59:$L62,O59:O62)</f>
        <v>3.4427597044017766E-4</v>
      </c>
    </row>
    <row r="60" spans="1:25">
      <c r="A60" s="24"/>
      <c r="B60" s="24"/>
      <c r="C60" s="24">
        <v>27</v>
      </c>
      <c r="D60" s="212">
        <v>787.49680000000001</v>
      </c>
      <c r="E60" s="213">
        <v>34.404000000000003</v>
      </c>
      <c r="F60" s="213">
        <v>40.8919</v>
      </c>
      <c r="G60" s="213">
        <v>41.783499999999997</v>
      </c>
      <c r="H60" s="213">
        <v>2577.12</v>
      </c>
      <c r="I60" s="213">
        <v>4.8739999999999997</v>
      </c>
      <c r="J60" s="27">
        <f t="shared" si="0"/>
        <v>0.71586666666666665</v>
      </c>
      <c r="L60" s="218">
        <v>787.6576</v>
      </c>
      <c r="M60" s="219">
        <v>34.404000000000003</v>
      </c>
      <c r="N60" s="219">
        <v>40.8919</v>
      </c>
      <c r="O60" s="219">
        <v>41.783499999999997</v>
      </c>
      <c r="P60" s="219">
        <v>2579.5100000000002</v>
      </c>
      <c r="Q60" s="219">
        <v>4.6710000000000003</v>
      </c>
      <c r="R60" s="27">
        <f t="shared" si="1"/>
        <v>0.71653055555555567</v>
      </c>
      <c r="S60" s="20"/>
      <c r="T60" s="31"/>
      <c r="U60" s="32"/>
      <c r="V60" s="32"/>
      <c r="W60" s="31"/>
      <c r="X60" s="32"/>
      <c r="Y60" s="33"/>
    </row>
    <row r="61" spans="1:25">
      <c r="A61" s="24"/>
      <c r="B61" s="24"/>
      <c r="C61" s="24">
        <v>32</v>
      </c>
      <c r="D61" s="212">
        <v>314.24079999999998</v>
      </c>
      <c r="E61" s="213">
        <v>31.266200000000001</v>
      </c>
      <c r="F61" s="213">
        <v>39.4724</v>
      </c>
      <c r="G61" s="213">
        <v>40.293100000000003</v>
      </c>
      <c r="H61" s="213">
        <v>2243.73</v>
      </c>
      <c r="I61" s="213">
        <v>4.859</v>
      </c>
      <c r="J61" s="27">
        <f t="shared" si="0"/>
        <v>0.62325833333333336</v>
      </c>
      <c r="L61" s="218">
        <v>314.39920000000001</v>
      </c>
      <c r="M61" s="219">
        <v>31.266200000000001</v>
      </c>
      <c r="N61" s="219">
        <v>39.4724</v>
      </c>
      <c r="O61" s="219">
        <v>40.293100000000003</v>
      </c>
      <c r="P61" s="219">
        <v>2245.75</v>
      </c>
      <c r="Q61" s="219">
        <v>4.468</v>
      </c>
      <c r="R61" s="27">
        <f t="shared" si="1"/>
        <v>0.62381944444444448</v>
      </c>
      <c r="S61" s="20"/>
      <c r="T61" s="31"/>
      <c r="U61" s="32"/>
      <c r="V61" s="32"/>
      <c r="W61" s="31"/>
      <c r="X61" s="32"/>
      <c r="Y61" s="33"/>
    </row>
    <row r="62" spans="1:25" ht="12.75" thickBot="1">
      <c r="A62" s="24"/>
      <c r="B62" s="34"/>
      <c r="C62" s="34">
        <v>37</v>
      </c>
      <c r="D62" s="214">
        <v>133.548</v>
      </c>
      <c r="E62" s="215">
        <v>28.311199999999999</v>
      </c>
      <c r="F62" s="215">
        <v>38.499499999999998</v>
      </c>
      <c r="G62" s="215">
        <v>39.386000000000003</v>
      </c>
      <c r="H62" s="215">
        <v>2010.79</v>
      </c>
      <c r="I62" s="215">
        <v>4.2030000000000003</v>
      </c>
      <c r="J62" s="37">
        <f t="shared" si="0"/>
        <v>0.55855277777777779</v>
      </c>
      <c r="L62" s="220">
        <v>133.70079999999999</v>
      </c>
      <c r="M62" s="221">
        <v>28.311199999999999</v>
      </c>
      <c r="N62" s="221">
        <v>38.499499999999998</v>
      </c>
      <c r="O62" s="221">
        <v>39.386000000000003</v>
      </c>
      <c r="P62" s="221">
        <v>2017.5</v>
      </c>
      <c r="Q62" s="221">
        <v>4.0620000000000003</v>
      </c>
      <c r="R62" s="37">
        <f t="shared" si="1"/>
        <v>0.56041666666666667</v>
      </c>
      <c r="S62" s="20"/>
      <c r="T62" s="41"/>
      <c r="U62" s="42"/>
      <c r="V62" s="42"/>
      <c r="W62" s="41"/>
      <c r="X62" s="42"/>
      <c r="Y62" s="43"/>
    </row>
    <row r="63" spans="1:25">
      <c r="A63" s="24"/>
      <c r="B63" s="13" t="s">
        <v>24</v>
      </c>
      <c r="C63" s="13">
        <v>22</v>
      </c>
      <c r="D63" s="210">
        <v>1982.9143999999999</v>
      </c>
      <c r="E63" s="211">
        <v>37.9649</v>
      </c>
      <c r="F63" s="211">
        <v>40.781199999999998</v>
      </c>
      <c r="G63" s="211">
        <v>41.488799999999998</v>
      </c>
      <c r="H63" s="211">
        <v>2553.9699999999998</v>
      </c>
      <c r="I63" s="211">
        <v>4.9370000000000003</v>
      </c>
      <c r="J63" s="16">
        <f t="shared" si="0"/>
        <v>0.70943611111111105</v>
      </c>
      <c r="L63" s="216">
        <v>1983.0311999999999</v>
      </c>
      <c r="M63" s="217">
        <v>37.9649</v>
      </c>
      <c r="N63" s="217">
        <v>40.781199999999998</v>
      </c>
      <c r="O63" s="217">
        <v>41.488799999999998</v>
      </c>
      <c r="P63" s="217">
        <v>2558.04</v>
      </c>
      <c r="Q63" s="217">
        <v>5.0309999999999997</v>
      </c>
      <c r="R63" s="16">
        <f t="shared" si="1"/>
        <v>0.71056666666666668</v>
      </c>
      <c r="S63" s="20"/>
      <c r="T63" s="21">
        <f>bdrate($D63:$D66,E63:E66,$L63:$L66,M63:M66)</f>
        <v>2.7608245065824377E-4</v>
      </c>
      <c r="U63" s="22">
        <f>bdrate($D63:$D66,F63:F66,$L63:$L66,N63:N66)</f>
        <v>2.432047541909288E-4</v>
      </c>
      <c r="V63" s="22">
        <f>bdrate($D63:$D66,G63:G66,$L63:$L66,O63:O66)</f>
        <v>2.4464614931263284E-4</v>
      </c>
      <c r="W63" s="44">
        <f>bdrateOld($D63:$D66,E63:E66,$L63:$L66,M63:M66)</f>
        <v>2.7813548404864719E-4</v>
      </c>
      <c r="X63" s="45">
        <f>bdrateOld($D63:$D66,F63:F66,$L63:$L66,N63:N66)</f>
        <v>2.5377892295774807E-4</v>
      </c>
      <c r="Y63" s="46">
        <f>bdrateOld($D63:$D66,G63:G66,$L63:$L66,O63:O66)</f>
        <v>2.547467226365896E-4</v>
      </c>
    </row>
    <row r="64" spans="1:25">
      <c r="A64" s="24"/>
      <c r="B64" s="24"/>
      <c r="C64" s="24">
        <v>27</v>
      </c>
      <c r="D64" s="212">
        <v>848.33519999999999</v>
      </c>
      <c r="E64" s="213">
        <v>34.259099999999997</v>
      </c>
      <c r="F64" s="213">
        <v>38.183500000000002</v>
      </c>
      <c r="G64" s="213">
        <v>38.790500000000002</v>
      </c>
      <c r="H64" s="213">
        <v>2162.9899999999998</v>
      </c>
      <c r="I64" s="213">
        <v>3.7959999999999998</v>
      </c>
      <c r="J64" s="27">
        <f t="shared" si="0"/>
        <v>0.60083055555555553</v>
      </c>
      <c r="L64" s="218">
        <v>848.46</v>
      </c>
      <c r="M64" s="219">
        <v>34.259099999999997</v>
      </c>
      <c r="N64" s="219">
        <v>38.183500000000002</v>
      </c>
      <c r="O64" s="219">
        <v>38.790500000000002</v>
      </c>
      <c r="P64" s="219">
        <v>2163.69</v>
      </c>
      <c r="Q64" s="219">
        <v>3.843</v>
      </c>
      <c r="R64" s="27">
        <f t="shared" si="1"/>
        <v>0.60102500000000003</v>
      </c>
      <c r="S64" s="20"/>
      <c r="T64" s="31"/>
      <c r="U64" s="32"/>
      <c r="V64" s="32"/>
      <c r="W64" s="31"/>
      <c r="X64" s="32"/>
      <c r="Y64" s="33"/>
    </row>
    <row r="65" spans="1:25">
      <c r="A65" s="24"/>
      <c r="B65" s="24"/>
      <c r="C65" s="24">
        <v>32</v>
      </c>
      <c r="D65" s="212">
        <v>365.5256</v>
      </c>
      <c r="E65" s="213">
        <v>30.870999999999999</v>
      </c>
      <c r="F65" s="213">
        <v>36.211199999999998</v>
      </c>
      <c r="G65" s="213">
        <v>36.765000000000001</v>
      </c>
      <c r="H65" s="213">
        <v>1877.3</v>
      </c>
      <c r="I65" s="213">
        <v>3.9990000000000001</v>
      </c>
      <c r="J65" s="27">
        <f t="shared" si="0"/>
        <v>0.52147222222222223</v>
      </c>
      <c r="L65" s="218">
        <v>365.65039999999999</v>
      </c>
      <c r="M65" s="219">
        <v>30.870999999999999</v>
      </c>
      <c r="N65" s="219">
        <v>36.211199999999998</v>
      </c>
      <c r="O65" s="219">
        <v>36.765000000000001</v>
      </c>
      <c r="P65" s="219">
        <v>1885</v>
      </c>
      <c r="Q65" s="219">
        <v>3.7810000000000001</v>
      </c>
      <c r="R65" s="27">
        <f t="shared" si="1"/>
        <v>0.52361111111111114</v>
      </c>
      <c r="S65" s="20"/>
      <c r="T65" s="31"/>
      <c r="U65" s="32"/>
      <c r="V65" s="32"/>
      <c r="W65" s="31"/>
      <c r="X65" s="32"/>
      <c r="Y65" s="33"/>
    </row>
    <row r="66" spans="1:25" ht="12.75" thickBot="1">
      <c r="A66" s="24"/>
      <c r="B66" s="34"/>
      <c r="C66" s="34">
        <v>37</v>
      </c>
      <c r="D66" s="214">
        <v>157.54320000000001</v>
      </c>
      <c r="E66" s="215">
        <v>27.857099999999999</v>
      </c>
      <c r="F66" s="215">
        <v>34.796500000000002</v>
      </c>
      <c r="G66" s="215">
        <v>35.269599999999997</v>
      </c>
      <c r="H66" s="215">
        <v>1677.09</v>
      </c>
      <c r="I66" s="215">
        <v>3.2810000000000001</v>
      </c>
      <c r="J66" s="37">
        <f t="shared" si="0"/>
        <v>0.46585833333333332</v>
      </c>
      <c r="L66" s="220">
        <v>157.67359999999999</v>
      </c>
      <c r="M66" s="221">
        <v>27.857099999999999</v>
      </c>
      <c r="N66" s="221">
        <v>34.796500000000002</v>
      </c>
      <c r="O66" s="221">
        <v>35.269599999999997</v>
      </c>
      <c r="P66" s="221">
        <v>1681.04</v>
      </c>
      <c r="Q66" s="221">
        <v>3.0779999999999998</v>
      </c>
      <c r="R66" s="37">
        <f t="shared" si="1"/>
        <v>0.46695555555555557</v>
      </c>
      <c r="S66" s="20"/>
      <c r="T66" s="41"/>
      <c r="U66" s="42"/>
      <c r="V66" s="42"/>
      <c r="W66" s="41"/>
      <c r="X66" s="42"/>
      <c r="Y66" s="43"/>
    </row>
    <row r="67" spans="1:25">
      <c r="A67" s="24"/>
      <c r="B67" s="13" t="s">
        <v>19</v>
      </c>
      <c r="C67" s="13">
        <v>22</v>
      </c>
      <c r="D67" s="210">
        <v>1400.0496000000001</v>
      </c>
      <c r="E67" s="211">
        <v>39.770899999999997</v>
      </c>
      <c r="F67" s="211">
        <v>41.359499999999997</v>
      </c>
      <c r="G67" s="211">
        <v>42.399000000000001</v>
      </c>
      <c r="H67" s="211">
        <v>1942.15</v>
      </c>
      <c r="I67" s="211">
        <v>3.5459999999999998</v>
      </c>
      <c r="J67" s="16">
        <f t="shared" si="0"/>
        <v>0.53948611111111111</v>
      </c>
      <c r="L67" s="216">
        <v>1400.1264000000001</v>
      </c>
      <c r="M67" s="217">
        <v>39.770899999999997</v>
      </c>
      <c r="N67" s="217">
        <v>41.359499999999997</v>
      </c>
      <c r="O67" s="217">
        <v>42.399000000000001</v>
      </c>
      <c r="P67" s="217">
        <v>1942.92</v>
      </c>
      <c r="Q67" s="217">
        <v>3.5150000000000001</v>
      </c>
      <c r="R67" s="16">
        <f t="shared" si="1"/>
        <v>0.53970000000000007</v>
      </c>
      <c r="S67" s="20"/>
      <c r="T67" s="21">
        <f>bdrate($D67:$D70,E67:E70,$L67:$L70,M67:M70)</f>
        <v>1.8965749449995073E-4</v>
      </c>
      <c r="U67" s="22">
        <f>bdrate($D67:$D70,F67:F70,$L67:$L70,N67:N70)</f>
        <v>1.7321290768212982E-4</v>
      </c>
      <c r="V67" s="22">
        <f>bdrate($D67:$D70,G67:G70,$L67:$L70,O67:O70)</f>
        <v>1.7918004148054223E-4</v>
      </c>
      <c r="W67" s="44">
        <f>bdrateOld($D67:$D70,E67:E70,$L67:$L70,M67:M70)</f>
        <v>1.917969375881956E-4</v>
      </c>
      <c r="X67" s="45">
        <f>bdrateOld($D67:$D70,F67:F70,$L67:$L70,N67:N70)</f>
        <v>1.8004112190506127E-4</v>
      </c>
      <c r="Y67" s="46">
        <f>bdrateOld($D67:$D70,G67:G70,$L67:$L70,O67:O70)</f>
        <v>1.8387726400193039E-4</v>
      </c>
    </row>
    <row r="68" spans="1:25">
      <c r="A68" s="24"/>
      <c r="B68" s="24"/>
      <c r="C68" s="24">
        <v>27</v>
      </c>
      <c r="D68" s="212">
        <v>667.87040000000002</v>
      </c>
      <c r="E68" s="213">
        <v>35.763300000000001</v>
      </c>
      <c r="F68" s="213">
        <v>38.555500000000002</v>
      </c>
      <c r="G68" s="213">
        <v>39.771099999999997</v>
      </c>
      <c r="H68" s="213">
        <v>1716.69</v>
      </c>
      <c r="I68" s="213">
        <v>2.984</v>
      </c>
      <c r="J68" s="27">
        <f t="shared" si="0"/>
        <v>0.47685833333333333</v>
      </c>
      <c r="L68" s="218">
        <v>667.94479999999999</v>
      </c>
      <c r="M68" s="219">
        <v>35.763300000000001</v>
      </c>
      <c r="N68" s="219">
        <v>38.555500000000002</v>
      </c>
      <c r="O68" s="219">
        <v>39.771099999999997</v>
      </c>
      <c r="P68" s="219">
        <v>1717.69</v>
      </c>
      <c r="Q68" s="219">
        <v>2.9060000000000001</v>
      </c>
      <c r="R68" s="27">
        <f t="shared" si="1"/>
        <v>0.47713611111111115</v>
      </c>
      <c r="S68" s="20"/>
      <c r="T68" s="31"/>
      <c r="U68" s="32"/>
      <c r="V68" s="32"/>
      <c r="W68" s="31"/>
      <c r="X68" s="32"/>
      <c r="Y68" s="33"/>
    </row>
    <row r="69" spans="1:25">
      <c r="A69" s="24"/>
      <c r="B69" s="24"/>
      <c r="C69" s="24">
        <v>32</v>
      </c>
      <c r="D69" s="212">
        <v>316.14400000000001</v>
      </c>
      <c r="E69" s="213">
        <v>32.216299999999997</v>
      </c>
      <c r="F69" s="213">
        <v>36.603400000000001</v>
      </c>
      <c r="G69" s="213">
        <v>37.789099999999998</v>
      </c>
      <c r="H69" s="213">
        <v>1512.17</v>
      </c>
      <c r="I69" s="213">
        <v>2.984</v>
      </c>
      <c r="J69" s="27">
        <f t="shared" si="0"/>
        <v>0.42004722222222224</v>
      </c>
      <c r="L69" s="218">
        <v>316.22160000000002</v>
      </c>
      <c r="M69" s="219">
        <v>32.216299999999997</v>
      </c>
      <c r="N69" s="219">
        <v>36.603400000000001</v>
      </c>
      <c r="O69" s="219">
        <v>37.789099999999998</v>
      </c>
      <c r="P69" s="219">
        <v>1514.68</v>
      </c>
      <c r="Q69" s="219">
        <v>2.859</v>
      </c>
      <c r="R69" s="27">
        <f t="shared" si="1"/>
        <v>0.42074444444444448</v>
      </c>
      <c r="S69" s="20"/>
      <c r="T69" s="31"/>
      <c r="U69" s="32"/>
      <c r="V69" s="32"/>
      <c r="W69" s="31"/>
      <c r="X69" s="32"/>
      <c r="Y69" s="33"/>
    </row>
    <row r="70" spans="1:25" ht="12.75" thickBot="1">
      <c r="A70" s="34"/>
      <c r="B70" s="34"/>
      <c r="C70" s="34">
        <v>37</v>
      </c>
      <c r="D70" s="214">
        <v>152.06399999999999</v>
      </c>
      <c r="E70" s="215">
        <v>29.3657</v>
      </c>
      <c r="F70" s="215">
        <v>35.143799999999999</v>
      </c>
      <c r="G70" s="215">
        <v>36.2592</v>
      </c>
      <c r="H70" s="215">
        <v>1332.23</v>
      </c>
      <c r="I70" s="215">
        <v>2.468</v>
      </c>
      <c r="J70" s="37">
        <f t="shared" si="0"/>
        <v>0.37006388888888891</v>
      </c>
      <c r="L70" s="220">
        <v>152.1472</v>
      </c>
      <c r="M70" s="221">
        <v>29.3657</v>
      </c>
      <c r="N70" s="221">
        <v>35.143799999999999</v>
      </c>
      <c r="O70" s="221">
        <v>36.2592</v>
      </c>
      <c r="P70" s="221">
        <v>1337.12</v>
      </c>
      <c r="Q70" s="221">
        <v>2.359</v>
      </c>
      <c r="R70" s="37">
        <f t="shared" si="1"/>
        <v>0.37142222222222221</v>
      </c>
      <c r="S70" s="20"/>
      <c r="T70" s="41"/>
      <c r="U70" s="42"/>
      <c r="V70" s="42"/>
      <c r="W70" s="41"/>
      <c r="X70" s="42"/>
      <c r="Y70" s="43"/>
    </row>
    <row r="71" spans="1:25">
      <c r="A71" s="13" t="s">
        <v>25</v>
      </c>
      <c r="B71" s="13" t="s">
        <v>26</v>
      </c>
      <c r="C71" s="13">
        <v>22</v>
      </c>
      <c r="D71" s="210">
        <v>2142.5239999999999</v>
      </c>
      <c r="E71" s="211">
        <v>43.3523</v>
      </c>
      <c r="F71" s="211">
        <v>46.787399999999998</v>
      </c>
      <c r="G71" s="211">
        <v>47.778199999999998</v>
      </c>
      <c r="H71" s="211">
        <v>18656.16</v>
      </c>
      <c r="I71" s="211">
        <v>28.937000000000001</v>
      </c>
      <c r="J71" s="16">
        <f t="shared" si="0"/>
        <v>5.182266666666667</v>
      </c>
      <c r="L71" s="216">
        <v>2142.6704</v>
      </c>
      <c r="M71" s="217">
        <v>43.3523</v>
      </c>
      <c r="N71" s="217">
        <v>46.787399999999998</v>
      </c>
      <c r="O71" s="217">
        <v>47.778199999999998</v>
      </c>
      <c r="P71" s="217">
        <v>18696.22</v>
      </c>
      <c r="Q71" s="217">
        <v>27.498999999999999</v>
      </c>
      <c r="R71" s="16">
        <f t="shared" si="1"/>
        <v>5.1933944444444444</v>
      </c>
      <c r="S71" s="20"/>
      <c r="T71" s="21">
        <f>bdrate($D71:$D74,E71:E74,$L71:$L74,M71:M74)</f>
        <v>3.3226264246244419E-4</v>
      </c>
      <c r="U71" s="22">
        <f>bdrate($D71:$D74,F71:F74,$L71:$L74,N71:N74)</f>
        <v>3.0009699366595477E-4</v>
      </c>
      <c r="V71" s="22">
        <f>bdrate($D71:$D74,G71:G74,$L71:$L74,O71:O74)</f>
        <v>2.9938846432031596E-4</v>
      </c>
      <c r="W71" s="44">
        <f>bdrateOld($D71:$D74,E71:E74,$L71:$L74,M71:M74)</f>
        <v>3.3199450077825432E-4</v>
      </c>
      <c r="X71" s="45">
        <f>bdrateOld($D71:$D74,F71:F74,$L71:$L74,N71:N74)</f>
        <v>3.0082426978617072E-4</v>
      </c>
      <c r="Y71" s="46">
        <f>bdrateOld($D71:$D74,G71:G74,$L71:$L74,O71:O74)</f>
        <v>3.0023375462073787E-4</v>
      </c>
    </row>
    <row r="72" spans="1:25">
      <c r="A72" s="24" t="s">
        <v>27</v>
      </c>
      <c r="B72" s="24"/>
      <c r="C72" s="24">
        <v>27</v>
      </c>
      <c r="D72" s="212">
        <v>788.16240000000005</v>
      </c>
      <c r="E72" s="213">
        <v>41.112699999999997</v>
      </c>
      <c r="F72" s="213">
        <v>45.533499999999997</v>
      </c>
      <c r="G72" s="213">
        <v>46.2547</v>
      </c>
      <c r="H72" s="213">
        <v>17133.740000000002</v>
      </c>
      <c r="I72" s="213">
        <v>25.077000000000002</v>
      </c>
      <c r="J72" s="27">
        <f t="shared" si="0"/>
        <v>4.7593722222222228</v>
      </c>
      <c r="L72" s="218">
        <v>788.31679999999994</v>
      </c>
      <c r="M72" s="219">
        <v>41.112699999999997</v>
      </c>
      <c r="N72" s="219">
        <v>45.533499999999997</v>
      </c>
      <c r="O72" s="219">
        <v>46.2547</v>
      </c>
      <c r="P72" s="219">
        <v>17159.439999999999</v>
      </c>
      <c r="Q72" s="219">
        <v>25.015000000000001</v>
      </c>
      <c r="R72" s="27">
        <f t="shared" si="1"/>
        <v>4.7665111111111109</v>
      </c>
      <c r="S72" s="20"/>
      <c r="T72" s="31"/>
      <c r="U72" s="32"/>
      <c r="V72" s="32"/>
      <c r="W72" s="31"/>
      <c r="X72" s="32"/>
      <c r="Y72" s="33"/>
    </row>
    <row r="73" spans="1:25">
      <c r="A73" s="24"/>
      <c r="B73" s="24"/>
      <c r="C73" s="24">
        <v>32</v>
      </c>
      <c r="D73" s="212">
        <v>383.42</v>
      </c>
      <c r="E73" s="213">
        <v>38.6205</v>
      </c>
      <c r="F73" s="213">
        <v>44.328800000000001</v>
      </c>
      <c r="G73" s="213">
        <v>44.814700000000002</v>
      </c>
      <c r="H73" s="213">
        <v>16285.83</v>
      </c>
      <c r="I73" s="213">
        <v>28.155999999999999</v>
      </c>
      <c r="J73" s="27">
        <f t="shared" si="0"/>
        <v>4.5238416666666668</v>
      </c>
      <c r="L73" s="218">
        <v>383.572</v>
      </c>
      <c r="M73" s="219">
        <v>38.6205</v>
      </c>
      <c r="N73" s="219">
        <v>44.328800000000001</v>
      </c>
      <c r="O73" s="219">
        <v>44.814700000000002</v>
      </c>
      <c r="P73" s="219">
        <v>16296.3</v>
      </c>
      <c r="Q73" s="219">
        <v>25.670999999999999</v>
      </c>
      <c r="R73" s="27">
        <f t="shared" si="1"/>
        <v>4.5267499999999998</v>
      </c>
      <c r="S73" s="20"/>
      <c r="T73" s="31"/>
      <c r="U73" s="32"/>
      <c r="V73" s="32"/>
      <c r="W73" s="31"/>
      <c r="X73" s="32"/>
      <c r="Y73" s="33"/>
    </row>
    <row r="74" spans="1:25" ht="12.75" thickBot="1">
      <c r="A74" s="24"/>
      <c r="B74" s="34"/>
      <c r="C74" s="34">
        <v>37</v>
      </c>
      <c r="D74" s="214">
        <v>211.73920000000001</v>
      </c>
      <c r="E74" s="215">
        <v>35.909500000000001</v>
      </c>
      <c r="F74" s="215">
        <v>43.325299999999999</v>
      </c>
      <c r="G74" s="215">
        <v>43.607500000000002</v>
      </c>
      <c r="H74" s="215">
        <v>15714.55</v>
      </c>
      <c r="I74" s="215">
        <v>25.484000000000002</v>
      </c>
      <c r="J74" s="37">
        <f t="shared" si="0"/>
        <v>4.3651527777777774</v>
      </c>
      <c r="L74" s="220">
        <v>211.88640000000001</v>
      </c>
      <c r="M74" s="221">
        <v>35.909500000000001</v>
      </c>
      <c r="N74" s="221">
        <v>43.325299999999999</v>
      </c>
      <c r="O74" s="221">
        <v>43.607500000000002</v>
      </c>
      <c r="P74" s="221">
        <v>15742.47</v>
      </c>
      <c r="Q74" s="221">
        <v>22.905999999999999</v>
      </c>
      <c r="R74" s="37">
        <f t="shared" si="1"/>
        <v>4.3729083333333332</v>
      </c>
      <c r="S74" s="20"/>
      <c r="T74" s="41"/>
      <c r="U74" s="42"/>
      <c r="V74" s="42"/>
      <c r="W74" s="41"/>
      <c r="X74" s="42"/>
      <c r="Y74" s="43"/>
    </row>
    <row r="75" spans="1:25">
      <c r="A75" s="24"/>
      <c r="B75" s="13" t="s">
        <v>28</v>
      </c>
      <c r="C75" s="13">
        <v>22</v>
      </c>
      <c r="D75" s="210">
        <v>2847.7336</v>
      </c>
      <c r="E75" s="211">
        <v>43.123100000000001</v>
      </c>
      <c r="F75" s="211">
        <v>48.335500000000003</v>
      </c>
      <c r="G75" s="211">
        <v>47.975099999999998</v>
      </c>
      <c r="H75" s="211">
        <v>18903.39</v>
      </c>
      <c r="I75" s="211">
        <v>30.420999999999999</v>
      </c>
      <c r="J75" s="16">
        <f t="shared" si="0"/>
        <v>5.2509416666666668</v>
      </c>
      <c r="L75" s="216">
        <v>2847.8847999999998</v>
      </c>
      <c r="M75" s="217">
        <v>43.123100000000001</v>
      </c>
      <c r="N75" s="217">
        <v>48.335500000000003</v>
      </c>
      <c r="O75" s="217">
        <v>47.975099999999998</v>
      </c>
      <c r="P75" s="217">
        <v>18936.88</v>
      </c>
      <c r="Q75" s="217">
        <v>27.765000000000001</v>
      </c>
      <c r="R75" s="16">
        <f t="shared" si="1"/>
        <v>5.2602444444444449</v>
      </c>
      <c r="S75" s="20"/>
      <c r="T75" s="21">
        <f>bdrate($D75:$D78,E75:E78,$L75:$L78,M75:M78)</f>
        <v>2.8618084440212854E-4</v>
      </c>
      <c r="U75" s="22">
        <f>bdrate($D75:$D78,F75:F78,$L75:$L78,N75:N78)</f>
        <v>2.4578730359325895E-4</v>
      </c>
      <c r="V75" s="22">
        <f>bdrate($D75:$D78,G75:G78,$L75:$L78,O75:O78)</f>
        <v>2.4174475421867569E-4</v>
      </c>
      <c r="W75" s="44">
        <f>bdrateOld($D75:$D78,E75:E78,$L75:$L78,M75:M78)</f>
        <v>2.8567036002291601E-4</v>
      </c>
      <c r="X75" s="45">
        <f>bdrateOld($D75:$D78,F75:F78,$L75:$L78,N75:N78)</f>
        <v>2.4774355394430181E-4</v>
      </c>
      <c r="Y75" s="46">
        <f>bdrateOld($D75:$D78,G75:G78,$L75:$L78,O75:O78)</f>
        <v>2.4427497201795489E-4</v>
      </c>
    </row>
    <row r="76" spans="1:25">
      <c r="A76" s="24"/>
      <c r="B76" s="24"/>
      <c r="C76" s="24">
        <v>27</v>
      </c>
      <c r="D76" s="212">
        <v>952.87360000000001</v>
      </c>
      <c r="E76" s="213">
        <v>40.823399999999999</v>
      </c>
      <c r="F76" s="213">
        <v>47.054900000000004</v>
      </c>
      <c r="G76" s="213">
        <v>46.276899999999998</v>
      </c>
      <c r="H76" s="213">
        <v>17253.97</v>
      </c>
      <c r="I76" s="213">
        <v>22.343</v>
      </c>
      <c r="J76" s="27">
        <f t="shared" si="0"/>
        <v>4.7927694444444446</v>
      </c>
      <c r="L76" s="218">
        <v>953.02480000000003</v>
      </c>
      <c r="M76" s="219">
        <v>40.823399999999999</v>
      </c>
      <c r="N76" s="219">
        <v>47.054900000000004</v>
      </c>
      <c r="O76" s="219">
        <v>46.276899999999998</v>
      </c>
      <c r="P76" s="219">
        <v>17285.5</v>
      </c>
      <c r="Q76" s="219">
        <v>22.373999999999999</v>
      </c>
      <c r="R76" s="27">
        <f t="shared" si="1"/>
        <v>4.8015277777777774</v>
      </c>
      <c r="S76" s="20"/>
      <c r="T76" s="31"/>
      <c r="U76" s="32"/>
      <c r="V76" s="32"/>
      <c r="W76" s="31"/>
      <c r="X76" s="32"/>
      <c r="Y76" s="33"/>
    </row>
    <row r="77" spans="1:25">
      <c r="A77" s="24"/>
      <c r="B77" s="24"/>
      <c r="C77" s="24">
        <v>32</v>
      </c>
      <c r="D77" s="212">
        <v>453.17840000000001</v>
      </c>
      <c r="E77" s="213">
        <v>38.307600000000001</v>
      </c>
      <c r="F77" s="213">
        <v>45.918399999999998</v>
      </c>
      <c r="G77" s="213">
        <v>44.674399999999999</v>
      </c>
      <c r="H77" s="213">
        <v>16356.98</v>
      </c>
      <c r="I77" s="213">
        <v>32.545999999999999</v>
      </c>
      <c r="J77" s="27">
        <f t="shared" si="0"/>
        <v>4.5436055555555557</v>
      </c>
      <c r="L77" s="218">
        <v>453.32960000000003</v>
      </c>
      <c r="M77" s="219">
        <v>38.307600000000001</v>
      </c>
      <c r="N77" s="219">
        <v>45.918399999999998</v>
      </c>
      <c r="O77" s="219">
        <v>44.674399999999999</v>
      </c>
      <c r="P77" s="219">
        <v>16409.11</v>
      </c>
      <c r="Q77" s="219">
        <v>25.562000000000001</v>
      </c>
      <c r="R77" s="27">
        <f t="shared" si="1"/>
        <v>4.5580861111111108</v>
      </c>
      <c r="S77" s="20"/>
      <c r="T77" s="31"/>
      <c r="U77" s="32"/>
      <c r="V77" s="32"/>
      <c r="W77" s="31"/>
      <c r="X77" s="32"/>
      <c r="Y77" s="33"/>
    </row>
    <row r="78" spans="1:25" ht="12.75" thickBot="1">
      <c r="A78" s="24"/>
      <c r="B78" s="34"/>
      <c r="C78" s="34">
        <v>37</v>
      </c>
      <c r="D78" s="214">
        <v>247.76079999999999</v>
      </c>
      <c r="E78" s="215">
        <v>35.463099999999997</v>
      </c>
      <c r="F78" s="215">
        <v>45.0212</v>
      </c>
      <c r="G78" s="215">
        <v>43.554400000000001</v>
      </c>
      <c r="H78" s="215">
        <v>15738.26</v>
      </c>
      <c r="I78" s="215">
        <v>26.093</v>
      </c>
      <c r="J78" s="37">
        <f t="shared" si="0"/>
        <v>4.3717388888888893</v>
      </c>
      <c r="L78" s="220">
        <v>247.91839999999999</v>
      </c>
      <c r="M78" s="221">
        <v>35.463099999999997</v>
      </c>
      <c r="N78" s="221">
        <v>45.0212</v>
      </c>
      <c r="O78" s="221">
        <v>43.554400000000001</v>
      </c>
      <c r="P78" s="221">
        <v>15770.33</v>
      </c>
      <c r="Q78" s="221">
        <v>23.420999999999999</v>
      </c>
      <c r="R78" s="37">
        <f t="shared" si="1"/>
        <v>4.3806472222222226</v>
      </c>
      <c r="S78" s="20"/>
      <c r="T78" s="41"/>
      <c r="U78" s="42"/>
      <c r="V78" s="42"/>
      <c r="W78" s="41"/>
      <c r="X78" s="42"/>
      <c r="Y78" s="43"/>
    </row>
    <row r="79" spans="1:25">
      <c r="A79" s="24"/>
      <c r="B79" s="13" t="s">
        <v>29</v>
      </c>
      <c r="C79" s="13">
        <v>22</v>
      </c>
      <c r="D79" s="210">
        <v>2419.5520000000001</v>
      </c>
      <c r="E79" s="211">
        <v>43.114899999999999</v>
      </c>
      <c r="F79" s="211">
        <v>48.162300000000002</v>
      </c>
      <c r="G79" s="211">
        <v>48.415799999999997</v>
      </c>
      <c r="H79" s="211">
        <v>18935.2</v>
      </c>
      <c r="I79" s="211">
        <v>28.859000000000002</v>
      </c>
      <c r="J79" s="16">
        <f t="shared" si="0"/>
        <v>5.2597777777777779</v>
      </c>
      <c r="L79" s="216">
        <v>2419.7087999999999</v>
      </c>
      <c r="M79" s="217">
        <v>43.114899999999999</v>
      </c>
      <c r="N79" s="217">
        <v>48.162300000000002</v>
      </c>
      <c r="O79" s="217">
        <v>48.415799999999997</v>
      </c>
      <c r="P79" s="217">
        <v>18988.05</v>
      </c>
      <c r="Q79" s="217">
        <v>26.530999999999999</v>
      </c>
      <c r="R79" s="16">
        <f t="shared" si="1"/>
        <v>5.2744583333333335</v>
      </c>
      <c r="S79" s="20"/>
      <c r="T79" s="21">
        <f>bdrate($D79:$D82,E79:E82,$L79:$L82,M79:M82)</f>
        <v>3.5068988079656194E-4</v>
      </c>
      <c r="U79" s="22">
        <f>bdrate($D79:$D82,F79:F82,$L79:$L82,N79:N82)</f>
        <v>3.1301282097340177E-4</v>
      </c>
      <c r="V79" s="22">
        <f>bdrate($D79:$D82,G79:G82,$L79:$L82,O79:O82)</f>
        <v>3.2031412396649195E-4</v>
      </c>
      <c r="W79" s="44">
        <f>bdrateOld($D79:$D82,E79:E82,$L79:$L82,M79:M82)</f>
        <v>3.5036402749666351E-4</v>
      </c>
      <c r="X79" s="45">
        <f>bdrateOld($D79:$D82,F79:F82,$L79:$L82,N79:N82)</f>
        <v>3.1496733757507833E-4</v>
      </c>
      <c r="Y79" s="46">
        <f>bdrateOld($D79:$D82,G79:G82,$L79:$L82,O79:O82)</f>
        <v>3.2152453306166784E-4</v>
      </c>
    </row>
    <row r="80" spans="1:25">
      <c r="A80" s="24"/>
      <c r="B80" s="24"/>
      <c r="C80" s="24">
        <v>27</v>
      </c>
      <c r="D80" s="212">
        <v>785.52480000000003</v>
      </c>
      <c r="E80" s="213">
        <v>40.769300000000001</v>
      </c>
      <c r="F80" s="213">
        <v>46.5244</v>
      </c>
      <c r="G80" s="213">
        <v>46.790100000000002</v>
      </c>
      <c r="H80" s="213">
        <v>17213.77</v>
      </c>
      <c r="I80" s="213">
        <v>24.045999999999999</v>
      </c>
      <c r="J80" s="27">
        <f t="shared" si="0"/>
        <v>4.7816027777777776</v>
      </c>
      <c r="L80" s="218">
        <v>785.68</v>
      </c>
      <c r="M80" s="219">
        <v>40.769300000000001</v>
      </c>
      <c r="N80" s="219">
        <v>46.5244</v>
      </c>
      <c r="O80" s="219">
        <v>46.790100000000002</v>
      </c>
      <c r="P80" s="219">
        <v>17239.52</v>
      </c>
      <c r="Q80" s="219">
        <v>22.905999999999999</v>
      </c>
      <c r="R80" s="27">
        <f t="shared" si="1"/>
        <v>4.7887555555555554</v>
      </c>
      <c r="S80" s="20"/>
      <c r="T80" s="31"/>
      <c r="U80" s="32"/>
      <c r="V80" s="32"/>
      <c r="W80" s="31"/>
      <c r="X80" s="32"/>
      <c r="Y80" s="33"/>
    </row>
    <row r="81" spans="1:25">
      <c r="A81" s="24"/>
      <c r="B81" s="24"/>
      <c r="C81" s="24">
        <v>32</v>
      </c>
      <c r="D81" s="212">
        <v>352.19119999999998</v>
      </c>
      <c r="E81" s="213">
        <v>38.268300000000004</v>
      </c>
      <c r="F81" s="213">
        <v>45.061100000000003</v>
      </c>
      <c r="G81" s="213">
        <v>45.1372</v>
      </c>
      <c r="H81" s="213">
        <v>16262.57</v>
      </c>
      <c r="I81" s="213">
        <v>25.920999999999999</v>
      </c>
      <c r="J81" s="27">
        <f t="shared" si="0"/>
        <v>4.5173805555555555</v>
      </c>
      <c r="L81" s="218">
        <v>352.3408</v>
      </c>
      <c r="M81" s="219">
        <v>38.268300000000004</v>
      </c>
      <c r="N81" s="219">
        <v>45.061100000000003</v>
      </c>
      <c r="O81" s="219">
        <v>45.1372</v>
      </c>
      <c r="P81" s="219">
        <v>16293.67</v>
      </c>
      <c r="Q81" s="219">
        <v>25.030999999999999</v>
      </c>
      <c r="R81" s="27">
        <f>P81/3600</f>
        <v>4.5260194444444446</v>
      </c>
      <c r="S81" s="20"/>
      <c r="T81" s="31"/>
      <c r="U81" s="32"/>
      <c r="V81" s="32"/>
      <c r="W81" s="31"/>
      <c r="X81" s="32"/>
      <c r="Y81" s="33"/>
    </row>
    <row r="82" spans="1:25" ht="12.75" thickBot="1">
      <c r="A82" s="34"/>
      <c r="B82" s="34"/>
      <c r="C82" s="34">
        <v>37</v>
      </c>
      <c r="D82" s="214">
        <v>190.42240000000001</v>
      </c>
      <c r="E82" s="215">
        <v>35.658200000000001</v>
      </c>
      <c r="F82" s="215">
        <v>43.865099999999998</v>
      </c>
      <c r="G82" s="215">
        <v>43.837400000000002</v>
      </c>
      <c r="H82" s="215">
        <v>15628.34</v>
      </c>
      <c r="I82" s="215">
        <v>23.077000000000002</v>
      </c>
      <c r="J82" s="37">
        <f t="shared" si="0"/>
        <v>4.3412055555555558</v>
      </c>
      <c r="L82" s="220">
        <v>190.5744</v>
      </c>
      <c r="M82" s="221">
        <v>35.658200000000001</v>
      </c>
      <c r="N82" s="221">
        <v>43.865099999999998</v>
      </c>
      <c r="O82" s="221">
        <v>43.837400000000002</v>
      </c>
      <c r="P82" s="221">
        <v>15670.22</v>
      </c>
      <c r="Q82" s="221">
        <v>23.593</v>
      </c>
      <c r="R82" s="37">
        <f>P82/3600</f>
        <v>4.3528388888888889</v>
      </c>
      <c r="S82" s="20"/>
      <c r="T82" s="41"/>
      <c r="U82" s="42"/>
      <c r="V82" s="42"/>
      <c r="W82" s="41"/>
      <c r="X82" s="42"/>
      <c r="Y82" s="43"/>
    </row>
    <row r="83" spans="1:25">
      <c r="B83" s="1" t="s">
        <v>2</v>
      </c>
      <c r="T83" s="21"/>
      <c r="U83" s="22"/>
      <c r="V83" s="22"/>
      <c r="W83" s="21"/>
      <c r="X83" s="22"/>
      <c r="Y83" s="23"/>
    </row>
    <row r="84" spans="1:25">
      <c r="B84" s="1" t="s">
        <v>7</v>
      </c>
      <c r="T84" s="44">
        <f t="shared" ref="T84:Y84" si="2">AVERAGE(T19,T23,T27,T31,T35)</f>
        <v>3.9130139238041649E-5</v>
      </c>
      <c r="U84" s="45">
        <f t="shared" si="2"/>
        <v>3.3085409711297589E-5</v>
      </c>
      <c r="V84" s="45">
        <f t="shared" si="2"/>
        <v>3.1929712935419019E-5</v>
      </c>
      <c r="W84" s="44">
        <f t="shared" si="2"/>
        <v>3.9005481480502979E-5</v>
      </c>
      <c r="X84" s="45">
        <f t="shared" si="2"/>
        <v>3.3865021742407464E-5</v>
      </c>
      <c r="Y84" s="46">
        <f t="shared" si="2"/>
        <v>3.3550658716130499E-5</v>
      </c>
    </row>
    <row r="85" spans="1:25">
      <c r="B85" s="1" t="s">
        <v>14</v>
      </c>
      <c r="T85" s="44">
        <f t="shared" ref="T85:Y85" si="3">AVERAGE(T39,T43,T47,T51)</f>
        <v>8.9351174241858455E-5</v>
      </c>
      <c r="U85" s="45">
        <f t="shared" si="3"/>
        <v>8.0767636334855286E-5</v>
      </c>
      <c r="V85" s="45">
        <f t="shared" si="3"/>
        <v>8.0546794774094543E-5</v>
      </c>
      <c r="W85" s="44">
        <f t="shared" si="3"/>
        <v>8.9541980412277677E-5</v>
      </c>
      <c r="X85" s="45">
        <f t="shared" si="3"/>
        <v>8.219120027985749E-5</v>
      </c>
      <c r="Y85" s="46">
        <f t="shared" si="3"/>
        <v>8.1949075444953667E-5</v>
      </c>
    </row>
    <row r="86" spans="1:25">
      <c r="B86" s="1" t="s">
        <v>20</v>
      </c>
      <c r="T86" s="44">
        <f t="shared" ref="T86:Y86" si="4">AVERAGE(T55,T59,T63,T67)</f>
        <v>2.7190261015291872E-4</v>
      </c>
      <c r="U86" s="45">
        <f t="shared" si="4"/>
        <v>2.4143951382188389E-4</v>
      </c>
      <c r="V86" s="45">
        <f t="shared" si="4"/>
        <v>2.3985728948788809E-4</v>
      </c>
      <c r="W86" s="44">
        <f t="shared" si="4"/>
        <v>2.7371818375049317E-4</v>
      </c>
      <c r="X86" s="45">
        <f t="shared" si="4"/>
        <v>2.5042393258845053E-4</v>
      </c>
      <c r="Y86" s="46">
        <f t="shared" si="4"/>
        <v>2.4970009011437977E-4</v>
      </c>
    </row>
    <row r="87" spans="1:25" ht="12.75" thickBot="1">
      <c r="B87" s="1" t="s">
        <v>30</v>
      </c>
      <c r="T87" s="44">
        <f t="shared" ref="T87:Y87" si="5">AVERAGE(T71,T75,T79)</f>
        <v>3.2304445588704489E-4</v>
      </c>
      <c r="U87" s="45">
        <f t="shared" si="5"/>
        <v>2.8629903941087181E-4</v>
      </c>
      <c r="V87" s="45">
        <f t="shared" si="5"/>
        <v>2.8714911416849453E-4</v>
      </c>
      <c r="W87" s="44">
        <f t="shared" si="5"/>
        <v>3.2267629609927795E-4</v>
      </c>
      <c r="X87" s="45">
        <f t="shared" si="5"/>
        <v>2.8784505376851693E-4</v>
      </c>
      <c r="Y87" s="46">
        <f t="shared" si="5"/>
        <v>2.8867775323345352E-4</v>
      </c>
    </row>
    <row r="88" spans="1:25" ht="12.75" thickBot="1">
      <c r="A88" s="3"/>
      <c r="B88" s="4" t="s">
        <v>31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7">
        <f t="shared" ref="T88:Y88" si="6">AVERAGE(T3:T82)</f>
        <v>1.6311245008940323E-4</v>
      </c>
      <c r="U88" s="48">
        <f t="shared" si="6"/>
        <v>1.4457204796350376E-4</v>
      </c>
      <c r="V88" s="49">
        <f t="shared" si="6"/>
        <v>1.4391951526440683E-4</v>
      </c>
      <c r="W88" s="48">
        <f t="shared" si="6"/>
        <v>1.6350605952196451E-4</v>
      </c>
      <c r="X88" s="48">
        <f t="shared" si="6"/>
        <v>1.4770755009317627E-4</v>
      </c>
      <c r="Y88" s="49">
        <f t="shared" si="6"/>
        <v>1.4752395096989668E-4</v>
      </c>
    </row>
    <row r="89" spans="1:25">
      <c r="B89" s="1" t="s">
        <v>32</v>
      </c>
      <c r="I89" s="50">
        <f>GEOMEAN(I3:I82)</f>
        <v>17.649439789717466</v>
      </c>
      <c r="J89" s="50">
        <f>GEOMEAN(J3:J82)</f>
        <v>2.9074851185876622</v>
      </c>
      <c r="Q89" s="50">
        <f>GEOMEAN(Q3:Q82)</f>
        <v>17.582689124642798</v>
      </c>
      <c r="R89" s="50">
        <f>GEOMEAN(R3:R82)</f>
        <v>2.9126073074431726</v>
      </c>
    </row>
    <row r="90" spans="1:25">
      <c r="B90" s="1" t="s">
        <v>33</v>
      </c>
      <c r="Q90" s="51">
        <f>Q89/I89</f>
        <v>0.99621797258893408</v>
      </c>
      <c r="R90" s="51">
        <f>R89/J89</f>
        <v>1.0017617248744504</v>
      </c>
    </row>
    <row r="91" spans="1:25">
      <c r="B91" s="1" t="s">
        <v>34</v>
      </c>
      <c r="I91" s="50">
        <f>SUM(I3:I82)/3600</f>
        <v>0.50009138888888893</v>
      </c>
      <c r="J91" s="50">
        <f>SUM(J3:J82)</f>
        <v>306.62392499999999</v>
      </c>
      <c r="Q91" s="50">
        <f>SUM(Q3:Q82)/3600</f>
        <v>0.50684999999999991</v>
      </c>
      <c r="R91" s="50">
        <f>SUM(R3:R82)</f>
        <v>307.20597500000002</v>
      </c>
    </row>
  </sheetData>
  <mergeCells count="4">
    <mergeCell ref="D1:J1"/>
    <mergeCell ref="L1:R1"/>
    <mergeCell ref="T1:V1"/>
    <mergeCell ref="W1:Y1"/>
  </mergeCells>
  <phoneticPr fontId="1" type="noConversion"/>
  <conditionalFormatting sqref="T88:Y88 W83:Y87 W78:X78 T3:V87 W3:Y3 W7:Y7 W11:Y11 W15:Y15 W19:Y19 W23:Y23 W27:Y27 W31:Y31 W35:Y35 W39:Y39 W43:Y43 W47:Y47 W51:Y51 W55:Y55 W59:Y59 W63:Y63 W67:Y67 W71:Y71 W75:Y75 W79:Y79 W6:X6 W10:X10 W14:X14 W18:X18 W22:X22 W26:X26 W30:X30 W34:X34 W38:X38 W42:X42 W46:X46 W50:X50 W54:X54 W58:X58 W62:X62 W66:X66 W70:X70 W74:X74">
    <cfRule type="cellIs" dxfId="5" priority="45" stopIfTrue="1" operator="greaterThan">
      <formula>0.03</formula>
    </cfRule>
    <cfRule type="cellIs" dxfId="4" priority="46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/>
  <dimension ref="A1:Y91"/>
  <sheetViews>
    <sheetView topLeftCell="C1" zoomScaleNormal="100" workbookViewId="0">
      <selection activeCell="D19" sqref="D19:I82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7.75" style="1" customWidth="1"/>
    <col min="5" max="7" width="5.125" style="1" customWidth="1"/>
    <col min="8" max="8" width="7.75" style="1" customWidth="1"/>
    <col min="9" max="10" width="8.875" style="1" customWidth="1"/>
    <col min="11" max="11" width="2.875" style="1" customWidth="1"/>
    <col min="12" max="12" width="7.75" style="1" customWidth="1"/>
    <col min="13" max="15" width="5.125" style="1" customWidth="1"/>
    <col min="16" max="16" width="7.75" style="1" customWidth="1"/>
    <col min="17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38" t="s">
        <v>35</v>
      </c>
      <c r="E1" s="139"/>
      <c r="F1" s="139"/>
      <c r="G1" s="139"/>
      <c r="H1" s="139"/>
      <c r="I1" s="139"/>
      <c r="J1" s="140"/>
      <c r="L1" s="144" t="s">
        <v>36</v>
      </c>
      <c r="M1" s="145"/>
      <c r="N1" s="145"/>
      <c r="O1" s="145"/>
      <c r="P1" s="145"/>
      <c r="Q1" s="145"/>
      <c r="R1" s="146"/>
      <c r="S1" s="2"/>
      <c r="T1" s="138" t="s">
        <v>58</v>
      </c>
      <c r="U1" s="139"/>
      <c r="V1" s="140"/>
      <c r="W1" s="138" t="s">
        <v>59</v>
      </c>
      <c r="X1" s="139"/>
      <c r="Y1" s="140"/>
    </row>
    <row r="2" spans="1:25" ht="12.75" thickBot="1">
      <c r="A2" s="3"/>
      <c r="B2" s="4"/>
      <c r="C2" s="5" t="s">
        <v>1</v>
      </c>
      <c r="D2" s="6" t="s">
        <v>37</v>
      </c>
      <c r="E2" s="7" t="s">
        <v>38</v>
      </c>
      <c r="F2" s="7" t="s">
        <v>39</v>
      </c>
      <c r="G2" s="7" t="s">
        <v>40</v>
      </c>
      <c r="H2" s="7" t="s">
        <v>41</v>
      </c>
      <c r="I2" s="7" t="s">
        <v>42</v>
      </c>
      <c r="J2" s="8" t="s">
        <v>43</v>
      </c>
      <c r="K2" s="2"/>
      <c r="L2" s="6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7" t="s">
        <v>42</v>
      </c>
      <c r="R2" s="8" t="s">
        <v>43</v>
      </c>
      <c r="S2" s="9"/>
      <c r="T2" s="6" t="s">
        <v>44</v>
      </c>
      <c r="U2" s="7" t="s">
        <v>45</v>
      </c>
      <c r="V2" s="8" t="s">
        <v>46</v>
      </c>
      <c r="W2" s="10" t="s">
        <v>44</v>
      </c>
      <c r="X2" s="11" t="s">
        <v>45</v>
      </c>
      <c r="Y2" s="12" t="s">
        <v>46</v>
      </c>
    </row>
    <row r="3" spans="1:25">
      <c r="A3" s="59" t="s">
        <v>2</v>
      </c>
      <c r="B3" s="59" t="s">
        <v>3</v>
      </c>
      <c r="C3" s="59">
        <v>22</v>
      </c>
      <c r="D3" s="60"/>
      <c r="E3" s="61"/>
      <c r="F3" s="61"/>
      <c r="G3" s="61"/>
      <c r="H3" s="61"/>
      <c r="I3" s="61"/>
      <c r="J3" s="62"/>
      <c r="K3" s="63"/>
      <c r="L3" s="82"/>
      <c r="M3" s="83"/>
      <c r="N3" s="83"/>
      <c r="O3" s="83"/>
      <c r="P3" s="83"/>
      <c r="Q3" s="83"/>
      <c r="R3" s="84"/>
      <c r="S3" s="91"/>
      <c r="T3" s="92"/>
      <c r="U3" s="93"/>
      <c r="V3" s="94"/>
      <c r="W3" s="92"/>
      <c r="X3" s="93"/>
      <c r="Y3" s="94"/>
    </row>
    <row r="4" spans="1:25">
      <c r="A4" s="68" t="s">
        <v>4</v>
      </c>
      <c r="B4" s="68"/>
      <c r="C4" s="68">
        <v>27</v>
      </c>
      <c r="D4" s="69"/>
      <c r="E4" s="70"/>
      <c r="F4" s="70"/>
      <c r="G4" s="70"/>
      <c r="H4" s="70"/>
      <c r="I4" s="70"/>
      <c r="J4" s="71"/>
      <c r="K4" s="63"/>
      <c r="L4" s="85"/>
      <c r="M4" s="86"/>
      <c r="N4" s="86"/>
      <c r="O4" s="86"/>
      <c r="P4" s="86"/>
      <c r="Q4" s="86"/>
      <c r="R4" s="87"/>
      <c r="S4" s="91"/>
      <c r="T4" s="95"/>
      <c r="U4" s="96"/>
      <c r="V4" s="97"/>
      <c r="W4" s="95"/>
      <c r="X4" s="96"/>
      <c r="Y4" s="97"/>
    </row>
    <row r="5" spans="1:25">
      <c r="A5" s="68"/>
      <c r="B5" s="68"/>
      <c r="C5" s="68">
        <v>32</v>
      </c>
      <c r="D5" s="69"/>
      <c r="E5" s="70"/>
      <c r="F5" s="70"/>
      <c r="G5" s="70"/>
      <c r="H5" s="70"/>
      <c r="I5" s="70"/>
      <c r="J5" s="71"/>
      <c r="K5" s="63"/>
      <c r="L5" s="85"/>
      <c r="M5" s="86"/>
      <c r="N5" s="86"/>
      <c r="O5" s="86"/>
      <c r="P5" s="86"/>
      <c r="Q5" s="86"/>
      <c r="R5" s="87"/>
      <c r="S5" s="91"/>
      <c r="T5" s="95"/>
      <c r="U5" s="96"/>
      <c r="V5" s="97"/>
      <c r="W5" s="95"/>
      <c r="X5" s="96"/>
      <c r="Y5" s="97"/>
    </row>
    <row r="6" spans="1:25" ht="12.75" thickBot="1">
      <c r="A6" s="68"/>
      <c r="B6" s="75"/>
      <c r="C6" s="75">
        <v>37</v>
      </c>
      <c r="D6" s="76"/>
      <c r="E6" s="77"/>
      <c r="F6" s="77"/>
      <c r="G6" s="77"/>
      <c r="H6" s="77"/>
      <c r="I6" s="77"/>
      <c r="J6" s="78"/>
      <c r="K6" s="63"/>
      <c r="L6" s="88"/>
      <c r="M6" s="89"/>
      <c r="N6" s="89"/>
      <c r="O6" s="89"/>
      <c r="P6" s="89"/>
      <c r="Q6" s="89"/>
      <c r="R6" s="90"/>
      <c r="S6" s="91"/>
      <c r="T6" s="98"/>
      <c r="U6" s="99"/>
      <c r="V6" s="100"/>
      <c r="W6" s="98"/>
      <c r="X6" s="99"/>
      <c r="Y6" s="100"/>
    </row>
    <row r="7" spans="1:25">
      <c r="A7" s="68"/>
      <c r="B7" s="59" t="s">
        <v>5</v>
      </c>
      <c r="C7" s="59">
        <v>22</v>
      </c>
      <c r="D7" s="60"/>
      <c r="E7" s="61"/>
      <c r="F7" s="61"/>
      <c r="G7" s="61"/>
      <c r="H7" s="61"/>
      <c r="I7" s="61"/>
      <c r="J7" s="62"/>
      <c r="K7" s="63"/>
      <c r="L7" s="82"/>
      <c r="M7" s="83"/>
      <c r="N7" s="83"/>
      <c r="O7" s="83"/>
      <c r="P7" s="83"/>
      <c r="Q7" s="83"/>
      <c r="R7" s="84"/>
      <c r="S7" s="91"/>
      <c r="T7" s="92"/>
      <c r="U7" s="93"/>
      <c r="V7" s="93"/>
      <c r="W7" s="101"/>
      <c r="X7" s="102"/>
      <c r="Y7" s="103"/>
    </row>
    <row r="8" spans="1:25">
      <c r="A8" s="68"/>
      <c r="B8" s="68"/>
      <c r="C8" s="68">
        <v>27</v>
      </c>
      <c r="D8" s="69"/>
      <c r="E8" s="70"/>
      <c r="F8" s="70"/>
      <c r="G8" s="70"/>
      <c r="H8" s="70"/>
      <c r="I8" s="70"/>
      <c r="J8" s="71"/>
      <c r="K8" s="63"/>
      <c r="L8" s="85"/>
      <c r="M8" s="86"/>
      <c r="N8" s="86"/>
      <c r="O8" s="86"/>
      <c r="P8" s="86"/>
      <c r="Q8" s="86"/>
      <c r="R8" s="87"/>
      <c r="S8" s="91"/>
      <c r="T8" s="95"/>
      <c r="U8" s="96"/>
      <c r="V8" s="96"/>
      <c r="W8" s="95"/>
      <c r="X8" s="96"/>
      <c r="Y8" s="97"/>
    </row>
    <row r="9" spans="1:25">
      <c r="A9" s="68"/>
      <c r="B9" s="68"/>
      <c r="C9" s="68">
        <v>32</v>
      </c>
      <c r="D9" s="69"/>
      <c r="E9" s="70"/>
      <c r="F9" s="70"/>
      <c r="G9" s="70"/>
      <c r="H9" s="70"/>
      <c r="I9" s="70"/>
      <c r="J9" s="71"/>
      <c r="K9" s="63"/>
      <c r="L9" s="85"/>
      <c r="M9" s="86"/>
      <c r="N9" s="86"/>
      <c r="O9" s="86"/>
      <c r="P9" s="86"/>
      <c r="Q9" s="86"/>
      <c r="R9" s="87"/>
      <c r="S9" s="91"/>
      <c r="T9" s="95"/>
      <c r="U9" s="104"/>
      <c r="V9" s="96"/>
      <c r="W9" s="95"/>
      <c r="X9" s="96"/>
      <c r="Y9" s="97"/>
    </row>
    <row r="10" spans="1:25" ht="12.75" thickBot="1">
      <c r="A10" s="68"/>
      <c r="B10" s="75"/>
      <c r="C10" s="75">
        <v>37</v>
      </c>
      <c r="D10" s="76"/>
      <c r="E10" s="77"/>
      <c r="F10" s="77"/>
      <c r="G10" s="77"/>
      <c r="H10" s="77"/>
      <c r="I10" s="77"/>
      <c r="J10" s="78"/>
      <c r="K10" s="63"/>
      <c r="L10" s="88"/>
      <c r="M10" s="89"/>
      <c r="N10" s="89"/>
      <c r="O10" s="89"/>
      <c r="P10" s="89"/>
      <c r="Q10" s="89"/>
      <c r="R10" s="90"/>
      <c r="S10" s="91"/>
      <c r="T10" s="98"/>
      <c r="U10" s="99"/>
      <c r="V10" s="99"/>
      <c r="W10" s="98"/>
      <c r="X10" s="99"/>
      <c r="Y10" s="100"/>
    </row>
    <row r="11" spans="1:25">
      <c r="A11" s="68"/>
      <c r="B11" s="59" t="s">
        <v>0</v>
      </c>
      <c r="C11" s="59">
        <v>22</v>
      </c>
      <c r="D11" s="60"/>
      <c r="E11" s="61"/>
      <c r="F11" s="61"/>
      <c r="G11" s="61"/>
      <c r="H11" s="61"/>
      <c r="I11" s="61"/>
      <c r="J11" s="62"/>
      <c r="K11" s="63"/>
      <c r="L11" s="82"/>
      <c r="M11" s="83"/>
      <c r="N11" s="83"/>
      <c r="O11" s="83"/>
      <c r="P11" s="83"/>
      <c r="Q11" s="83"/>
      <c r="R11" s="84"/>
      <c r="S11" s="91"/>
      <c r="T11" s="92"/>
      <c r="U11" s="93"/>
      <c r="V11" s="93"/>
      <c r="W11" s="101"/>
      <c r="X11" s="102"/>
      <c r="Y11" s="103"/>
    </row>
    <row r="12" spans="1:25">
      <c r="A12" s="68"/>
      <c r="B12" s="68"/>
      <c r="C12" s="68">
        <v>27</v>
      </c>
      <c r="D12" s="69"/>
      <c r="E12" s="70"/>
      <c r="F12" s="70"/>
      <c r="G12" s="70"/>
      <c r="H12" s="70"/>
      <c r="I12" s="70"/>
      <c r="J12" s="71"/>
      <c r="K12" s="63"/>
      <c r="L12" s="85"/>
      <c r="M12" s="86"/>
      <c r="N12" s="86"/>
      <c r="O12" s="86"/>
      <c r="P12" s="86"/>
      <c r="Q12" s="86"/>
      <c r="R12" s="87"/>
      <c r="S12" s="91"/>
      <c r="T12" s="95"/>
      <c r="U12" s="96"/>
      <c r="V12" s="96"/>
      <c r="W12" s="95"/>
      <c r="X12" s="96"/>
      <c r="Y12" s="97"/>
    </row>
    <row r="13" spans="1:25">
      <c r="A13" s="68"/>
      <c r="B13" s="68"/>
      <c r="C13" s="68">
        <v>32</v>
      </c>
      <c r="D13" s="69"/>
      <c r="E13" s="70"/>
      <c r="F13" s="70"/>
      <c r="G13" s="70"/>
      <c r="H13" s="70"/>
      <c r="I13" s="70"/>
      <c r="J13" s="71"/>
      <c r="K13" s="63"/>
      <c r="L13" s="85"/>
      <c r="M13" s="86"/>
      <c r="N13" s="86"/>
      <c r="O13" s="86"/>
      <c r="P13" s="86"/>
      <c r="Q13" s="86"/>
      <c r="R13" s="87"/>
      <c r="S13" s="91"/>
      <c r="T13" s="95"/>
      <c r="U13" s="96"/>
      <c r="V13" s="96"/>
      <c r="W13" s="95"/>
      <c r="X13" s="96"/>
      <c r="Y13" s="97"/>
    </row>
    <row r="14" spans="1:25" ht="12.75" thickBot="1">
      <c r="A14" s="68"/>
      <c r="B14" s="75"/>
      <c r="C14" s="75">
        <v>37</v>
      </c>
      <c r="D14" s="76"/>
      <c r="E14" s="77"/>
      <c r="F14" s="77"/>
      <c r="G14" s="77"/>
      <c r="H14" s="77"/>
      <c r="I14" s="77"/>
      <c r="J14" s="78"/>
      <c r="K14" s="63"/>
      <c r="L14" s="88"/>
      <c r="M14" s="89"/>
      <c r="N14" s="89"/>
      <c r="O14" s="89"/>
      <c r="P14" s="89"/>
      <c r="Q14" s="89"/>
      <c r="R14" s="90"/>
      <c r="S14" s="91"/>
      <c r="T14" s="98"/>
      <c r="U14" s="99"/>
      <c r="V14" s="99"/>
      <c r="W14" s="98"/>
      <c r="X14" s="99"/>
      <c r="Y14" s="100"/>
    </row>
    <row r="15" spans="1:25">
      <c r="A15" s="68"/>
      <c r="B15" s="59" t="s">
        <v>6</v>
      </c>
      <c r="C15" s="59">
        <v>22</v>
      </c>
      <c r="D15" s="60"/>
      <c r="E15" s="61"/>
      <c r="F15" s="61"/>
      <c r="G15" s="61"/>
      <c r="H15" s="61"/>
      <c r="I15" s="61"/>
      <c r="J15" s="62"/>
      <c r="K15" s="63"/>
      <c r="L15" s="82"/>
      <c r="M15" s="83"/>
      <c r="N15" s="83"/>
      <c r="O15" s="83"/>
      <c r="P15" s="83"/>
      <c r="Q15" s="83"/>
      <c r="R15" s="84"/>
      <c r="S15" s="91"/>
      <c r="T15" s="92"/>
      <c r="U15" s="93"/>
      <c r="V15" s="93"/>
      <c r="W15" s="101"/>
      <c r="X15" s="102"/>
      <c r="Y15" s="103"/>
    </row>
    <row r="16" spans="1:25">
      <c r="A16" s="68"/>
      <c r="B16" s="68"/>
      <c r="C16" s="68">
        <v>27</v>
      </c>
      <c r="D16" s="69"/>
      <c r="E16" s="70"/>
      <c r="F16" s="70"/>
      <c r="G16" s="70"/>
      <c r="H16" s="70"/>
      <c r="I16" s="70"/>
      <c r="J16" s="71"/>
      <c r="K16" s="63"/>
      <c r="L16" s="85"/>
      <c r="M16" s="86"/>
      <c r="N16" s="86"/>
      <c r="O16" s="86"/>
      <c r="P16" s="86"/>
      <c r="Q16" s="86"/>
      <c r="R16" s="87"/>
      <c r="S16" s="91"/>
      <c r="T16" s="95"/>
      <c r="U16" s="96"/>
      <c r="V16" s="96"/>
      <c r="W16" s="95"/>
      <c r="X16" s="96"/>
      <c r="Y16" s="97"/>
    </row>
    <row r="17" spans="1:25">
      <c r="A17" s="68"/>
      <c r="B17" s="68"/>
      <c r="C17" s="68">
        <v>32</v>
      </c>
      <c r="D17" s="69"/>
      <c r="E17" s="70"/>
      <c r="F17" s="70"/>
      <c r="G17" s="70"/>
      <c r="H17" s="70"/>
      <c r="I17" s="70"/>
      <c r="J17" s="71"/>
      <c r="K17" s="63"/>
      <c r="L17" s="85"/>
      <c r="M17" s="86"/>
      <c r="N17" s="86"/>
      <c r="O17" s="86"/>
      <c r="P17" s="86"/>
      <c r="Q17" s="86"/>
      <c r="R17" s="87"/>
      <c r="S17" s="91"/>
      <c r="T17" s="95"/>
      <c r="U17" s="96"/>
      <c r="V17" s="96"/>
      <c r="W17" s="95"/>
      <c r="X17" s="96"/>
      <c r="Y17" s="97"/>
    </row>
    <row r="18" spans="1:25" ht="12.75" thickBot="1">
      <c r="A18" s="75"/>
      <c r="B18" s="75"/>
      <c r="C18" s="75">
        <v>37</v>
      </c>
      <c r="D18" s="76"/>
      <c r="E18" s="77"/>
      <c r="F18" s="77"/>
      <c r="G18" s="77"/>
      <c r="H18" s="77"/>
      <c r="I18" s="77"/>
      <c r="J18" s="78"/>
      <c r="K18" s="63"/>
      <c r="L18" s="88"/>
      <c r="M18" s="89"/>
      <c r="N18" s="89"/>
      <c r="O18" s="89"/>
      <c r="P18" s="89"/>
      <c r="Q18" s="89"/>
      <c r="R18" s="90"/>
      <c r="S18" s="91"/>
      <c r="T18" s="98"/>
      <c r="U18" s="99"/>
      <c r="V18" s="99"/>
      <c r="W18" s="98"/>
      <c r="X18" s="99"/>
      <c r="Y18" s="100"/>
    </row>
    <row r="19" spans="1:25">
      <c r="A19" s="13" t="s">
        <v>7</v>
      </c>
      <c r="B19" s="13" t="s">
        <v>8</v>
      </c>
      <c r="C19" s="13">
        <v>22</v>
      </c>
      <c r="D19" s="115"/>
      <c r="E19" s="116"/>
      <c r="F19" s="116"/>
      <c r="G19" s="116"/>
      <c r="H19" s="116"/>
      <c r="I19" s="116"/>
      <c r="J19" s="16">
        <f t="shared" ref="J19:J82" si="0">H19/3600</f>
        <v>0</v>
      </c>
      <c r="L19" s="14"/>
      <c r="M19" s="15"/>
      <c r="N19" s="15"/>
      <c r="O19" s="15"/>
      <c r="P19" s="15"/>
      <c r="Q19" s="15"/>
      <c r="R19" s="16">
        <f t="shared" ref="R19:R80" si="1">P19/3600</f>
        <v>0</v>
      </c>
      <c r="S19" s="20"/>
      <c r="T19" s="21" t="e">
        <f>bdrate($D19:$D22,E19:E22,$L19:$L22,M19:M22)</f>
        <v>#VALUE!</v>
      </c>
      <c r="U19" s="22" t="e">
        <f>bdrate($D19:$D22,F19:F22,$L19:$L22,N19:N22)</f>
        <v>#VALUE!</v>
      </c>
      <c r="V19" s="22" t="e">
        <f>bdrate($D19:$D22,G19:G22,$L19:$L22,O19:O22)</f>
        <v>#VALUE!</v>
      </c>
      <c r="W19" s="44" t="e">
        <f>bdrateOld($D19:$D22,E19:E22,$L19:$L22,M19:M22)</f>
        <v>#VALUE!</v>
      </c>
      <c r="X19" s="45" t="e">
        <f>bdrateOld($D19:$D22,F19:F22,$L19:$L22,N19:N22)</f>
        <v>#VALUE!</v>
      </c>
      <c r="Y19" s="46" t="e">
        <f>bdrateOld($D19:$D22,G19:G22,$L19:$L22,O19:O22)</f>
        <v>#VALUE!</v>
      </c>
    </row>
    <row r="20" spans="1:25">
      <c r="A20" s="24" t="s">
        <v>9</v>
      </c>
      <c r="B20" s="24"/>
      <c r="C20" s="24">
        <v>27</v>
      </c>
      <c r="D20" s="117"/>
      <c r="E20" s="118"/>
      <c r="F20" s="118"/>
      <c r="G20" s="118"/>
      <c r="H20" s="118"/>
      <c r="I20" s="118"/>
      <c r="J20" s="27">
        <f t="shared" si="0"/>
        <v>0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</row>
    <row r="21" spans="1:25">
      <c r="A21" s="24"/>
      <c r="B21" s="24"/>
      <c r="C21" s="24">
        <v>32</v>
      </c>
      <c r="D21" s="117"/>
      <c r="E21" s="118"/>
      <c r="F21" s="118"/>
      <c r="G21" s="118"/>
      <c r="H21" s="118"/>
      <c r="I21" s="118"/>
      <c r="J21" s="27">
        <f t="shared" si="0"/>
        <v>0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</row>
    <row r="22" spans="1:25" ht="12.75" thickBot="1">
      <c r="A22" s="24"/>
      <c r="B22" s="34"/>
      <c r="C22" s="34">
        <v>37</v>
      </c>
      <c r="D22" s="119"/>
      <c r="E22" s="120"/>
      <c r="F22" s="120"/>
      <c r="G22" s="120"/>
      <c r="H22" s="120"/>
      <c r="I22" s="120"/>
      <c r="J22" s="37">
        <f t="shared" si="0"/>
        <v>0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</row>
    <row r="23" spans="1:25">
      <c r="A23" s="24"/>
      <c r="B23" s="13" t="s">
        <v>10</v>
      </c>
      <c r="C23" s="13">
        <v>22</v>
      </c>
      <c r="D23" s="115"/>
      <c r="E23" s="116"/>
      <c r="F23" s="116"/>
      <c r="G23" s="116"/>
      <c r="H23" s="116"/>
      <c r="I23" s="116"/>
      <c r="J23" s="16">
        <f t="shared" si="0"/>
        <v>0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>bdrate($D23:$D26,E23:E26,$L23:$L26,M23:M26)</f>
        <v>#VALUE!</v>
      </c>
      <c r="U23" s="22" t="e">
        <f>bdrate($D23:$D26,F23:F26,$L23:$L26,N23:N26)</f>
        <v>#VALUE!</v>
      </c>
      <c r="V23" s="22" t="e">
        <f>bdrate($D23:$D26,G23:G26,$L23:$L26,O23:O26)</f>
        <v>#VALUE!</v>
      </c>
      <c r="W23" s="44" t="e">
        <f>bdrateOld($D23:$D26,E23:E26,$L23:$L26,M23:M26)</f>
        <v>#VALUE!</v>
      </c>
      <c r="X23" s="45" t="e">
        <f>bdrateOld($D23:$D26,F23:F26,$L23:$L26,N23:N26)</f>
        <v>#VALUE!</v>
      </c>
      <c r="Y23" s="46" t="e">
        <f>bdrateOld($D23:$D26,G23:G26,$L23:$L26,O23:O26)</f>
        <v>#VALUE!</v>
      </c>
    </row>
    <row r="24" spans="1:25">
      <c r="A24" s="24"/>
      <c r="B24" s="24"/>
      <c r="C24" s="24">
        <v>27</v>
      </c>
      <c r="D24" s="117"/>
      <c r="E24" s="118"/>
      <c r="F24" s="118"/>
      <c r="G24" s="118"/>
      <c r="H24" s="118"/>
      <c r="I24" s="118"/>
      <c r="J24" s="27">
        <f t="shared" si="0"/>
        <v>0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</row>
    <row r="25" spans="1:25">
      <c r="A25" s="24"/>
      <c r="B25" s="24"/>
      <c r="C25" s="24">
        <v>32</v>
      </c>
      <c r="D25" s="117"/>
      <c r="E25" s="118"/>
      <c r="F25" s="118"/>
      <c r="G25" s="118"/>
      <c r="H25" s="118"/>
      <c r="I25" s="118"/>
      <c r="J25" s="27">
        <f t="shared" si="0"/>
        <v>0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</row>
    <row r="26" spans="1:25" ht="12.75" thickBot="1">
      <c r="A26" s="24"/>
      <c r="B26" s="34"/>
      <c r="C26" s="34">
        <v>37</v>
      </c>
      <c r="D26" s="119"/>
      <c r="E26" s="120"/>
      <c r="F26" s="120"/>
      <c r="G26" s="120"/>
      <c r="H26" s="120"/>
      <c r="I26" s="120"/>
      <c r="J26" s="37">
        <f t="shared" si="0"/>
        <v>0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</row>
    <row r="27" spans="1:25">
      <c r="A27" s="24"/>
      <c r="B27" s="13" t="s">
        <v>11</v>
      </c>
      <c r="C27" s="13">
        <v>22</v>
      </c>
      <c r="D27" s="115"/>
      <c r="E27" s="116"/>
      <c r="F27" s="116"/>
      <c r="G27" s="116"/>
      <c r="H27" s="116"/>
      <c r="I27" s="116"/>
      <c r="J27" s="16">
        <f t="shared" si="0"/>
        <v>0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>bdrate($D27:$D30,E27:E30,$L27:$L30,M27:M30)</f>
        <v>#VALUE!</v>
      </c>
      <c r="U27" s="22" t="e">
        <f>bdrate($D27:$D30,F27:F30,$L27:$L30,N27:N30)</f>
        <v>#VALUE!</v>
      </c>
      <c r="V27" s="22" t="e">
        <f>bdrate($D27:$D30,G27:G30,$L27:$L30,O27:O30)</f>
        <v>#VALUE!</v>
      </c>
      <c r="W27" s="44" t="e">
        <f>bdrateOld($D27:$D30,E27:E30,$L27:$L30,M27:M30)</f>
        <v>#VALUE!</v>
      </c>
      <c r="X27" s="45" t="e">
        <f>bdrateOld($D27:$D30,F27:F30,$L27:$L30,N27:N30)</f>
        <v>#VALUE!</v>
      </c>
      <c r="Y27" s="46" t="e">
        <f>bdrateOld($D27:$D30,G27:G30,$L27:$L30,O27:O30)</f>
        <v>#VALUE!</v>
      </c>
    </row>
    <row r="28" spans="1:25">
      <c r="A28" s="24"/>
      <c r="B28" s="24"/>
      <c r="C28" s="24">
        <v>27</v>
      </c>
      <c r="D28" s="117"/>
      <c r="E28" s="118"/>
      <c r="F28" s="118"/>
      <c r="G28" s="118"/>
      <c r="H28" s="118"/>
      <c r="I28" s="118"/>
      <c r="J28" s="27">
        <f t="shared" si="0"/>
        <v>0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</row>
    <row r="29" spans="1:25">
      <c r="A29" s="24"/>
      <c r="B29" s="24"/>
      <c r="C29" s="24">
        <v>32</v>
      </c>
      <c r="D29" s="117"/>
      <c r="E29" s="118"/>
      <c r="F29" s="118"/>
      <c r="G29" s="118"/>
      <c r="H29" s="118"/>
      <c r="I29" s="118"/>
      <c r="J29" s="27">
        <f t="shared" si="0"/>
        <v>0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</row>
    <row r="30" spans="1:25" ht="12.75" thickBot="1">
      <c r="A30" s="24"/>
      <c r="B30" s="34"/>
      <c r="C30" s="34">
        <v>37</v>
      </c>
      <c r="D30" s="119"/>
      <c r="E30" s="120"/>
      <c r="F30" s="120"/>
      <c r="G30" s="120"/>
      <c r="H30" s="120"/>
      <c r="I30" s="120"/>
      <c r="J30" s="37">
        <f t="shared" si="0"/>
        <v>0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</row>
    <row r="31" spans="1:25">
      <c r="A31" s="24"/>
      <c r="B31" s="13" t="s">
        <v>12</v>
      </c>
      <c r="C31" s="13">
        <v>22</v>
      </c>
      <c r="D31" s="115"/>
      <c r="E31" s="116"/>
      <c r="F31" s="116"/>
      <c r="G31" s="116"/>
      <c r="H31" s="116"/>
      <c r="I31" s="116"/>
      <c r="J31" s="16">
        <f t="shared" si="0"/>
        <v>0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>bdrate($D31:$D34,E31:E34,$L31:$L34,M31:M34)</f>
        <v>#VALUE!</v>
      </c>
      <c r="U31" s="22" t="e">
        <f>bdrate($D31:$D34,F31:F34,$L31:$L34,N31:N34)</f>
        <v>#VALUE!</v>
      </c>
      <c r="V31" s="22" t="e">
        <f>bdrate($D31:$D34,G31:G34,$L31:$L34,O31:O34)</f>
        <v>#VALUE!</v>
      </c>
      <c r="W31" s="44" t="e">
        <f>bdrateOld($D31:$D34,E31:E34,$L31:$L34,M31:M34)</f>
        <v>#VALUE!</v>
      </c>
      <c r="X31" s="45" t="e">
        <f>bdrateOld($D31:$D34,F31:F34,$L31:$L34,N31:N34)</f>
        <v>#VALUE!</v>
      </c>
      <c r="Y31" s="46" t="e">
        <f>bdrateOld($D31:$D34,G31:G34,$L31:$L34,O31:O34)</f>
        <v>#VALUE!</v>
      </c>
    </row>
    <row r="32" spans="1:25">
      <c r="A32" s="24"/>
      <c r="B32" s="24"/>
      <c r="C32" s="24">
        <v>27</v>
      </c>
      <c r="D32" s="117"/>
      <c r="E32" s="118"/>
      <c r="F32" s="118"/>
      <c r="G32" s="118"/>
      <c r="H32" s="118"/>
      <c r="I32" s="118"/>
      <c r="J32" s="27">
        <f t="shared" si="0"/>
        <v>0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</row>
    <row r="33" spans="1:25">
      <c r="A33" s="24"/>
      <c r="B33" s="24"/>
      <c r="C33" s="24">
        <v>32</v>
      </c>
      <c r="D33" s="117"/>
      <c r="E33" s="118"/>
      <c r="F33" s="118"/>
      <c r="G33" s="118"/>
      <c r="H33" s="118"/>
      <c r="I33" s="118"/>
      <c r="J33" s="27">
        <f t="shared" si="0"/>
        <v>0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</row>
    <row r="34" spans="1:25" ht="12.75" thickBot="1">
      <c r="A34" s="24"/>
      <c r="B34" s="34"/>
      <c r="C34" s="34">
        <v>37</v>
      </c>
      <c r="D34" s="119"/>
      <c r="E34" s="120"/>
      <c r="F34" s="120"/>
      <c r="G34" s="120"/>
      <c r="H34" s="120"/>
      <c r="I34" s="120"/>
      <c r="J34" s="37">
        <f t="shared" si="0"/>
        <v>0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</row>
    <row r="35" spans="1:25">
      <c r="A35" s="24"/>
      <c r="B35" s="13" t="s">
        <v>13</v>
      </c>
      <c r="C35" s="13">
        <v>22</v>
      </c>
      <c r="D35" s="115"/>
      <c r="E35" s="116"/>
      <c r="F35" s="116"/>
      <c r="G35" s="116"/>
      <c r="H35" s="116"/>
      <c r="I35" s="116"/>
      <c r="J35" s="16">
        <f t="shared" si="0"/>
        <v>0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>bdrate($D35:$D38,E35:E38,$L35:$L38,M35:M38)</f>
        <v>#VALUE!</v>
      </c>
      <c r="U35" s="22" t="e">
        <f>bdrate($D35:$D38,F35:F38,$L35:$L38,N35:N38)</f>
        <v>#VALUE!</v>
      </c>
      <c r="V35" s="22" t="e">
        <f>bdrate($D35:$D38,G35:G38,$L35:$L38,O35:O38)</f>
        <v>#VALUE!</v>
      </c>
      <c r="W35" s="44" t="e">
        <f>bdrateOld($D35:$D38,E35:E38,$L35:$L38,M35:M38)</f>
        <v>#VALUE!</v>
      </c>
      <c r="X35" s="45" t="e">
        <f>bdrateOld($D35:$D38,F35:F38,$L35:$L38,N35:N38)</f>
        <v>#VALUE!</v>
      </c>
      <c r="Y35" s="46" t="e">
        <f>bdrateOld($D35:$D38,G35:G38,$L35:$L38,O35:O38)</f>
        <v>#VALUE!</v>
      </c>
    </row>
    <row r="36" spans="1:25">
      <c r="A36" s="24"/>
      <c r="B36" s="24"/>
      <c r="C36" s="24">
        <v>27</v>
      </c>
      <c r="D36" s="117"/>
      <c r="E36" s="118"/>
      <c r="F36" s="118"/>
      <c r="G36" s="118"/>
      <c r="H36" s="118"/>
      <c r="I36" s="118"/>
      <c r="J36" s="27">
        <f t="shared" si="0"/>
        <v>0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</row>
    <row r="37" spans="1:25">
      <c r="A37" s="24"/>
      <c r="B37" s="24"/>
      <c r="C37" s="24">
        <v>32</v>
      </c>
      <c r="D37" s="117"/>
      <c r="E37" s="118"/>
      <c r="F37" s="118"/>
      <c r="G37" s="118"/>
      <c r="H37" s="118"/>
      <c r="I37" s="118"/>
      <c r="J37" s="27">
        <f t="shared" si="0"/>
        <v>0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</row>
    <row r="38" spans="1:25" ht="12.75" thickBot="1">
      <c r="A38" s="34"/>
      <c r="B38" s="34"/>
      <c r="C38" s="34">
        <v>37</v>
      </c>
      <c r="D38" s="119"/>
      <c r="E38" s="120"/>
      <c r="F38" s="120"/>
      <c r="G38" s="120"/>
      <c r="H38" s="120"/>
      <c r="I38" s="120"/>
      <c r="J38" s="37">
        <f t="shared" si="0"/>
        <v>0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</row>
    <row r="39" spans="1:25">
      <c r="A39" s="13" t="s">
        <v>14</v>
      </c>
      <c r="B39" s="13" t="s">
        <v>15</v>
      </c>
      <c r="C39" s="13">
        <v>22</v>
      </c>
      <c r="D39" s="115"/>
      <c r="E39" s="116"/>
      <c r="F39" s="116"/>
      <c r="G39" s="116"/>
      <c r="H39" s="116"/>
      <c r="I39" s="116"/>
      <c r="J39" s="16">
        <f t="shared" si="0"/>
        <v>0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>bdrate($D39:$D42,E39:E42,$L39:$L42,M39:M42)</f>
        <v>#VALUE!</v>
      </c>
      <c r="U39" s="22" t="e">
        <f>bdrate($D39:$D42,F39:F42,$L39:$L42,N39:N42)</f>
        <v>#VALUE!</v>
      </c>
      <c r="V39" s="22" t="e">
        <f>bdrate($D39:$D42,G39:G42,$L39:$L42,O39:O42)</f>
        <v>#VALUE!</v>
      </c>
      <c r="W39" s="44" t="e">
        <f>bdrateOld($D39:$D42,E39:E42,$L39:$L42,M39:M42)</f>
        <v>#VALUE!</v>
      </c>
      <c r="X39" s="45" t="e">
        <f>bdrateOld($D39:$D42,F39:F42,$L39:$L42,N39:N42)</f>
        <v>#VALUE!</v>
      </c>
      <c r="Y39" s="46" t="e">
        <f>bdrateOld($D39:$D42,G39:G42,$L39:$L42,O39:O42)</f>
        <v>#VALUE!</v>
      </c>
    </row>
    <row r="40" spans="1:25">
      <c r="A40" s="24" t="s">
        <v>16</v>
      </c>
      <c r="B40" s="24"/>
      <c r="C40" s="24">
        <v>27</v>
      </c>
      <c r="D40" s="117"/>
      <c r="E40" s="118"/>
      <c r="F40" s="118"/>
      <c r="G40" s="118"/>
      <c r="H40" s="118"/>
      <c r="I40" s="118"/>
      <c r="J40" s="27">
        <f t="shared" si="0"/>
        <v>0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</row>
    <row r="41" spans="1:25">
      <c r="A41" s="24"/>
      <c r="B41" s="24"/>
      <c r="C41" s="24">
        <v>32</v>
      </c>
      <c r="D41" s="117"/>
      <c r="E41" s="118"/>
      <c r="F41" s="118"/>
      <c r="G41" s="118"/>
      <c r="H41" s="118"/>
      <c r="I41" s="118"/>
      <c r="J41" s="27">
        <f t="shared" si="0"/>
        <v>0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</row>
    <row r="42" spans="1:25" ht="12.75" thickBot="1">
      <c r="A42" s="24"/>
      <c r="B42" s="34"/>
      <c r="C42" s="34">
        <v>37</v>
      </c>
      <c r="D42" s="119"/>
      <c r="E42" s="120"/>
      <c r="F42" s="120"/>
      <c r="G42" s="120"/>
      <c r="H42" s="120"/>
      <c r="I42" s="120"/>
      <c r="J42" s="37">
        <f t="shared" si="0"/>
        <v>0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</row>
    <row r="43" spans="1:25">
      <c r="A43" s="24"/>
      <c r="B43" s="13" t="s">
        <v>17</v>
      </c>
      <c r="C43" s="13">
        <v>22</v>
      </c>
      <c r="D43" s="115"/>
      <c r="E43" s="116"/>
      <c r="F43" s="116"/>
      <c r="G43" s="116"/>
      <c r="H43" s="116"/>
      <c r="I43" s="116"/>
      <c r="J43" s="16">
        <f t="shared" si="0"/>
        <v>0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>bdrate($D43:$D46,E43:E46,$L43:$L46,M43:M46)</f>
        <v>#VALUE!</v>
      </c>
      <c r="U43" s="22" t="e">
        <f>bdrate($D43:$D46,F43:F46,$L43:$L46,N43:N46)</f>
        <v>#VALUE!</v>
      </c>
      <c r="V43" s="22" t="e">
        <f>bdrate($D43:$D46,G43:G46,$L43:$L46,O43:O46)</f>
        <v>#VALUE!</v>
      </c>
      <c r="W43" s="44" t="e">
        <f>bdrateOld($D43:$D46,E43:E46,$L43:$L46,M43:M46)</f>
        <v>#VALUE!</v>
      </c>
      <c r="X43" s="45" t="e">
        <f>bdrateOld($D43:$D46,F43:F46,$L43:$L46,N43:N46)</f>
        <v>#VALUE!</v>
      </c>
      <c r="Y43" s="46" t="e">
        <f>bdrateOld($D43:$D46,G43:G46,$L43:$L46,O43:O46)</f>
        <v>#VALUE!</v>
      </c>
    </row>
    <row r="44" spans="1:25">
      <c r="A44" s="24"/>
      <c r="B44" s="24"/>
      <c r="C44" s="24">
        <v>27</v>
      </c>
      <c r="D44" s="117"/>
      <c r="E44" s="118"/>
      <c r="F44" s="118"/>
      <c r="G44" s="118"/>
      <c r="H44" s="118"/>
      <c r="I44" s="118"/>
      <c r="J44" s="27">
        <f t="shared" si="0"/>
        <v>0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</row>
    <row r="45" spans="1:25">
      <c r="A45" s="24"/>
      <c r="B45" s="24"/>
      <c r="C45" s="24">
        <v>32</v>
      </c>
      <c r="D45" s="117"/>
      <c r="E45" s="118"/>
      <c r="F45" s="118"/>
      <c r="G45" s="118"/>
      <c r="H45" s="118"/>
      <c r="I45" s="118"/>
      <c r="J45" s="27">
        <f t="shared" si="0"/>
        <v>0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</row>
    <row r="46" spans="1:25" ht="12.75" thickBot="1">
      <c r="A46" s="24"/>
      <c r="B46" s="34"/>
      <c r="C46" s="34">
        <v>37</v>
      </c>
      <c r="D46" s="119"/>
      <c r="E46" s="120"/>
      <c r="F46" s="120"/>
      <c r="G46" s="120"/>
      <c r="H46" s="120"/>
      <c r="I46" s="120"/>
      <c r="J46" s="37">
        <f t="shared" si="0"/>
        <v>0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</row>
    <row r="47" spans="1:25">
      <c r="A47" s="24"/>
      <c r="B47" s="13" t="s">
        <v>18</v>
      </c>
      <c r="C47" s="13">
        <v>22</v>
      </c>
      <c r="D47" s="115"/>
      <c r="E47" s="116"/>
      <c r="F47" s="116"/>
      <c r="G47" s="116"/>
      <c r="H47" s="116"/>
      <c r="I47" s="116"/>
      <c r="J47" s="16">
        <f t="shared" si="0"/>
        <v>0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>bdrate($D47:$D50,E47:E50,$L47:$L50,M47:M50)</f>
        <v>#VALUE!</v>
      </c>
      <c r="U47" s="22" t="e">
        <f>bdrate($D47:$D50,F47:F50,$L47:$L50,N47:N50)</f>
        <v>#VALUE!</v>
      </c>
      <c r="V47" s="22" t="e">
        <f>bdrate($D47:$D50,G47:G50,$L47:$L50,O47:O50)</f>
        <v>#VALUE!</v>
      </c>
      <c r="W47" s="44" t="e">
        <f>bdrateOld($D47:$D50,E47:E50,$L47:$L50,M47:M50)</f>
        <v>#VALUE!</v>
      </c>
      <c r="X47" s="45" t="e">
        <f>bdrateOld($D47:$D50,F47:F50,$L47:$L50,N47:N50)</f>
        <v>#VALUE!</v>
      </c>
      <c r="Y47" s="46" t="e">
        <f>bdrateOld($D47:$D50,G47:G50,$L47:$L50,O47:O50)</f>
        <v>#VALUE!</v>
      </c>
    </row>
    <row r="48" spans="1:25">
      <c r="A48" s="24"/>
      <c r="B48" s="24"/>
      <c r="C48" s="24">
        <v>27</v>
      </c>
      <c r="D48" s="117"/>
      <c r="E48" s="118"/>
      <c r="F48" s="118"/>
      <c r="G48" s="118"/>
      <c r="H48" s="118"/>
      <c r="I48" s="118"/>
      <c r="J48" s="27">
        <f t="shared" si="0"/>
        <v>0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</row>
    <row r="49" spans="1:25">
      <c r="A49" s="24"/>
      <c r="B49" s="24"/>
      <c r="C49" s="24">
        <v>32</v>
      </c>
      <c r="D49" s="117"/>
      <c r="E49" s="118"/>
      <c r="F49" s="118"/>
      <c r="G49" s="118"/>
      <c r="H49" s="118"/>
      <c r="I49" s="118"/>
      <c r="J49" s="27">
        <f t="shared" si="0"/>
        <v>0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</row>
    <row r="50" spans="1:25" ht="12.75" thickBot="1">
      <c r="A50" s="24"/>
      <c r="B50" s="34"/>
      <c r="C50" s="34">
        <v>37</v>
      </c>
      <c r="D50" s="119"/>
      <c r="E50" s="120"/>
      <c r="F50" s="120"/>
      <c r="G50" s="120"/>
      <c r="H50" s="120"/>
      <c r="I50" s="120"/>
      <c r="J50" s="37">
        <f t="shared" si="0"/>
        <v>0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</row>
    <row r="51" spans="1:25">
      <c r="A51" s="24"/>
      <c r="B51" s="13" t="s">
        <v>19</v>
      </c>
      <c r="C51" s="13">
        <v>22</v>
      </c>
      <c r="D51" s="115"/>
      <c r="E51" s="116"/>
      <c r="F51" s="116"/>
      <c r="G51" s="116"/>
      <c r="H51" s="116"/>
      <c r="I51" s="116"/>
      <c r="J51" s="16">
        <f t="shared" si="0"/>
        <v>0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>bdrate($D51:$D54,E51:E54,$L51:$L54,M51:M54)</f>
        <v>#VALUE!</v>
      </c>
      <c r="U51" s="22" t="e">
        <f>bdrate($D51:$D54,F51:F54,$L51:$L54,N51:N54)</f>
        <v>#VALUE!</v>
      </c>
      <c r="V51" s="22" t="e">
        <f>bdrate($D51:$D54,G51:G54,$L51:$L54,O51:O54)</f>
        <v>#VALUE!</v>
      </c>
      <c r="W51" s="44" t="e">
        <f>bdrateOld($D51:$D54,E51:E54,$L51:$L54,M51:M54)</f>
        <v>#VALUE!</v>
      </c>
      <c r="X51" s="45" t="e">
        <f>bdrateOld($D51:$D54,F51:F54,$L51:$L54,N51:N54)</f>
        <v>#VALUE!</v>
      </c>
      <c r="Y51" s="46" t="e">
        <f>bdrateOld($D51:$D54,G51:G54,$L51:$L54,O51:O54)</f>
        <v>#VALUE!</v>
      </c>
    </row>
    <row r="52" spans="1:25">
      <c r="A52" s="24"/>
      <c r="B52" s="24"/>
      <c r="C52" s="24">
        <v>27</v>
      </c>
      <c r="D52" s="117"/>
      <c r="E52" s="118"/>
      <c r="F52" s="118"/>
      <c r="G52" s="118"/>
      <c r="H52" s="118"/>
      <c r="I52" s="118"/>
      <c r="J52" s="27">
        <f t="shared" si="0"/>
        <v>0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</row>
    <row r="53" spans="1:25">
      <c r="A53" s="24"/>
      <c r="B53" s="24"/>
      <c r="C53" s="24">
        <v>32</v>
      </c>
      <c r="D53" s="117"/>
      <c r="E53" s="118"/>
      <c r="F53" s="118"/>
      <c r="G53" s="118"/>
      <c r="H53" s="118"/>
      <c r="I53" s="118"/>
      <c r="J53" s="27">
        <f t="shared" si="0"/>
        <v>0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</row>
    <row r="54" spans="1:25" ht="12.75" thickBot="1">
      <c r="A54" s="34"/>
      <c r="B54" s="34"/>
      <c r="C54" s="34">
        <v>37</v>
      </c>
      <c r="D54" s="119"/>
      <c r="E54" s="120"/>
      <c r="F54" s="120"/>
      <c r="G54" s="120"/>
      <c r="H54" s="120"/>
      <c r="I54" s="120"/>
      <c r="J54" s="37">
        <f t="shared" si="0"/>
        <v>0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</row>
    <row r="55" spans="1:25">
      <c r="A55" s="13" t="s">
        <v>20</v>
      </c>
      <c r="B55" s="13" t="s">
        <v>21</v>
      </c>
      <c r="C55" s="13">
        <v>22</v>
      </c>
      <c r="D55" s="115"/>
      <c r="E55" s="116"/>
      <c r="F55" s="116"/>
      <c r="G55" s="116"/>
      <c r="H55" s="116"/>
      <c r="I55" s="116"/>
      <c r="J55" s="16">
        <f t="shared" si="0"/>
        <v>0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>bdrate($D55:$D58,E55:E58,$L55:$L58,M55:M58)</f>
        <v>#VALUE!</v>
      </c>
      <c r="U55" s="22" t="e">
        <f>bdrate($D55:$D58,F55:F58,$L55:$L58,N55:N58)</f>
        <v>#VALUE!</v>
      </c>
      <c r="V55" s="22" t="e">
        <f>bdrate($D55:$D58,G55:G58,$L55:$L58,O55:O58)</f>
        <v>#VALUE!</v>
      </c>
      <c r="W55" s="44" t="e">
        <f>bdrateOld($D55:$D58,E55:E58,$L55:$L58,M55:M58)</f>
        <v>#VALUE!</v>
      </c>
      <c r="X55" s="45" t="e">
        <f>bdrateOld($D55:$D58,F55:F58,$L55:$L58,N55:N58)</f>
        <v>#VALUE!</v>
      </c>
      <c r="Y55" s="46" t="e">
        <f>bdrateOld($D55:$D58,G55:G58,$L55:$L58,O55:O58)</f>
        <v>#VALUE!</v>
      </c>
    </row>
    <row r="56" spans="1:25">
      <c r="A56" s="24" t="s">
        <v>22</v>
      </c>
      <c r="B56" s="24"/>
      <c r="C56" s="24">
        <v>27</v>
      </c>
      <c r="D56" s="117"/>
      <c r="E56" s="118"/>
      <c r="F56" s="118"/>
      <c r="G56" s="118"/>
      <c r="H56" s="118"/>
      <c r="I56" s="118"/>
      <c r="J56" s="27">
        <f t="shared" si="0"/>
        <v>0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</row>
    <row r="57" spans="1:25">
      <c r="A57" s="24"/>
      <c r="B57" s="24"/>
      <c r="C57" s="24">
        <v>32</v>
      </c>
      <c r="D57" s="117"/>
      <c r="E57" s="118"/>
      <c r="F57" s="118"/>
      <c r="G57" s="118"/>
      <c r="H57" s="118"/>
      <c r="I57" s="118"/>
      <c r="J57" s="27">
        <f t="shared" si="0"/>
        <v>0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</row>
    <row r="58" spans="1:25" ht="12.75" thickBot="1">
      <c r="A58" s="24"/>
      <c r="B58" s="34"/>
      <c r="C58" s="34">
        <v>37</v>
      </c>
      <c r="D58" s="119"/>
      <c r="E58" s="120"/>
      <c r="F58" s="120"/>
      <c r="G58" s="120"/>
      <c r="H58" s="120"/>
      <c r="I58" s="120"/>
      <c r="J58" s="37">
        <f t="shared" si="0"/>
        <v>0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</row>
    <row r="59" spans="1:25">
      <c r="A59" s="24"/>
      <c r="B59" s="13" t="s">
        <v>23</v>
      </c>
      <c r="C59" s="13">
        <v>22</v>
      </c>
      <c r="D59" s="115"/>
      <c r="E59" s="116"/>
      <c r="F59" s="116"/>
      <c r="G59" s="116"/>
      <c r="H59" s="116"/>
      <c r="I59" s="116"/>
      <c r="J59" s="16">
        <f t="shared" si="0"/>
        <v>0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>bdrate($D59:$D62,E59:E62,$L59:$L62,M59:M62)</f>
        <v>#VALUE!</v>
      </c>
      <c r="U59" s="22" t="e">
        <f>bdrate($D59:$D62,F59:F62,$L59:$L62,N59:N62)</f>
        <v>#VALUE!</v>
      </c>
      <c r="V59" s="22" t="e">
        <f>bdrate($D59:$D62,G59:G62,$L59:$L62,O59:O62)</f>
        <v>#VALUE!</v>
      </c>
      <c r="W59" s="44" t="e">
        <f>bdrateOld($D59:$D62,E59:E62,$L59:$L62,M59:M62)</f>
        <v>#VALUE!</v>
      </c>
      <c r="X59" s="45" t="e">
        <f>bdrateOld($D59:$D62,F59:F62,$L59:$L62,N59:N62)</f>
        <v>#VALUE!</v>
      </c>
      <c r="Y59" s="46" t="e">
        <f>bdrateOld($D59:$D62,G59:G62,$L59:$L62,O59:O62)</f>
        <v>#VALUE!</v>
      </c>
    </row>
    <row r="60" spans="1:25">
      <c r="A60" s="24"/>
      <c r="B60" s="24"/>
      <c r="C60" s="24">
        <v>27</v>
      </c>
      <c r="D60" s="117"/>
      <c r="E60" s="118"/>
      <c r="F60" s="118"/>
      <c r="G60" s="118"/>
      <c r="H60" s="118"/>
      <c r="I60" s="118"/>
      <c r="J60" s="27">
        <f t="shared" si="0"/>
        <v>0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</row>
    <row r="61" spans="1:25">
      <c r="A61" s="24"/>
      <c r="B61" s="24"/>
      <c r="C61" s="24">
        <v>32</v>
      </c>
      <c r="D61" s="117"/>
      <c r="E61" s="118"/>
      <c r="F61" s="118"/>
      <c r="G61" s="118"/>
      <c r="H61" s="118"/>
      <c r="I61" s="118"/>
      <c r="J61" s="27">
        <f t="shared" si="0"/>
        <v>0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</row>
    <row r="62" spans="1:25" ht="12.75" thickBot="1">
      <c r="A62" s="24"/>
      <c r="B62" s="34"/>
      <c r="C62" s="34">
        <v>37</v>
      </c>
      <c r="D62" s="119"/>
      <c r="E62" s="120"/>
      <c r="F62" s="120"/>
      <c r="G62" s="120"/>
      <c r="H62" s="120"/>
      <c r="I62" s="120"/>
      <c r="J62" s="37">
        <f t="shared" si="0"/>
        <v>0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</row>
    <row r="63" spans="1:25">
      <c r="A63" s="24"/>
      <c r="B63" s="13" t="s">
        <v>24</v>
      </c>
      <c r="C63" s="13">
        <v>22</v>
      </c>
      <c r="D63" s="115"/>
      <c r="E63" s="116"/>
      <c r="F63" s="116"/>
      <c r="G63" s="116"/>
      <c r="H63" s="116"/>
      <c r="I63" s="116"/>
      <c r="J63" s="16">
        <f t="shared" si="0"/>
        <v>0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>bdrate($D63:$D66,E63:E66,$L63:$L66,M63:M66)</f>
        <v>#VALUE!</v>
      </c>
      <c r="U63" s="22" t="e">
        <f>bdrate($D63:$D66,F63:F66,$L63:$L66,N63:N66)</f>
        <v>#VALUE!</v>
      </c>
      <c r="V63" s="22" t="e">
        <f>bdrate($D63:$D66,G63:G66,$L63:$L66,O63:O66)</f>
        <v>#VALUE!</v>
      </c>
      <c r="W63" s="44" t="e">
        <f>bdrateOld($D63:$D66,E63:E66,$L63:$L66,M63:M66)</f>
        <v>#VALUE!</v>
      </c>
      <c r="X63" s="45" t="e">
        <f>bdrateOld($D63:$D66,F63:F66,$L63:$L66,N63:N66)</f>
        <v>#VALUE!</v>
      </c>
      <c r="Y63" s="46" t="e">
        <f>bdrateOld($D63:$D66,G63:G66,$L63:$L66,O63:O66)</f>
        <v>#VALUE!</v>
      </c>
    </row>
    <row r="64" spans="1:25">
      <c r="A64" s="24"/>
      <c r="B64" s="24"/>
      <c r="C64" s="24">
        <v>27</v>
      </c>
      <c r="D64" s="117"/>
      <c r="E64" s="118"/>
      <c r="F64" s="118"/>
      <c r="G64" s="118"/>
      <c r="H64" s="118"/>
      <c r="I64" s="118"/>
      <c r="J64" s="27">
        <f t="shared" si="0"/>
        <v>0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</row>
    <row r="65" spans="1:25">
      <c r="A65" s="24"/>
      <c r="B65" s="24"/>
      <c r="C65" s="24">
        <v>32</v>
      </c>
      <c r="D65" s="117"/>
      <c r="E65" s="118"/>
      <c r="F65" s="118"/>
      <c r="G65" s="118"/>
      <c r="H65" s="118"/>
      <c r="I65" s="118"/>
      <c r="J65" s="27">
        <f t="shared" si="0"/>
        <v>0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</row>
    <row r="66" spans="1:25" ht="12.75" thickBot="1">
      <c r="A66" s="24"/>
      <c r="B66" s="34"/>
      <c r="C66" s="34">
        <v>37</v>
      </c>
      <c r="D66" s="119"/>
      <c r="E66" s="120"/>
      <c r="F66" s="120"/>
      <c r="G66" s="120"/>
      <c r="H66" s="120"/>
      <c r="I66" s="120"/>
      <c r="J66" s="37">
        <f t="shared" si="0"/>
        <v>0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</row>
    <row r="67" spans="1:25">
      <c r="A67" s="24"/>
      <c r="B67" s="13" t="s">
        <v>19</v>
      </c>
      <c r="C67" s="13">
        <v>22</v>
      </c>
      <c r="D67" s="115"/>
      <c r="E67" s="116"/>
      <c r="F67" s="116"/>
      <c r="G67" s="116"/>
      <c r="H67" s="116"/>
      <c r="I67" s="116"/>
      <c r="J67" s="16">
        <f t="shared" si="0"/>
        <v>0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>bdrate($D67:$D70,E67:E70,$L67:$L70,M67:M70)</f>
        <v>#VALUE!</v>
      </c>
      <c r="U67" s="22" t="e">
        <f>bdrate($D67:$D70,F67:F70,$L67:$L70,N67:N70)</f>
        <v>#VALUE!</v>
      </c>
      <c r="V67" s="22" t="e">
        <f>bdrate($D67:$D70,G67:G70,$L67:$L70,O67:O70)</f>
        <v>#VALUE!</v>
      </c>
      <c r="W67" s="44" t="e">
        <f>bdrateOld($D67:$D70,E67:E70,$L67:$L70,M67:M70)</f>
        <v>#VALUE!</v>
      </c>
      <c r="X67" s="45" t="e">
        <f>bdrateOld($D67:$D70,F67:F70,$L67:$L70,N67:N70)</f>
        <v>#VALUE!</v>
      </c>
      <c r="Y67" s="46" t="e">
        <f>bdrateOld($D67:$D70,G67:G70,$L67:$L70,O67:O70)</f>
        <v>#VALUE!</v>
      </c>
    </row>
    <row r="68" spans="1:25">
      <c r="A68" s="24"/>
      <c r="B68" s="24"/>
      <c r="C68" s="24">
        <v>27</v>
      </c>
      <c r="D68" s="117"/>
      <c r="E68" s="118"/>
      <c r="F68" s="118"/>
      <c r="G68" s="118"/>
      <c r="H68" s="118"/>
      <c r="I68" s="118"/>
      <c r="J68" s="27">
        <f t="shared" si="0"/>
        <v>0</v>
      </c>
      <c r="L68" s="25"/>
      <c r="M68" s="26"/>
      <c r="N68" s="26"/>
      <c r="O68" s="26"/>
      <c r="P68" s="26"/>
      <c r="Q68" s="26"/>
      <c r="R68" s="27">
        <f t="shared" si="1"/>
        <v>0</v>
      </c>
      <c r="S68" s="20"/>
      <c r="T68" s="31"/>
      <c r="U68" s="32"/>
      <c r="V68" s="32"/>
      <c r="W68" s="31"/>
      <c r="X68" s="32"/>
      <c r="Y68" s="33"/>
    </row>
    <row r="69" spans="1:25">
      <c r="A69" s="24"/>
      <c r="B69" s="24"/>
      <c r="C69" s="24">
        <v>32</v>
      </c>
      <c r="D69" s="117"/>
      <c r="E69" s="118"/>
      <c r="F69" s="118"/>
      <c r="G69" s="118"/>
      <c r="H69" s="118"/>
      <c r="I69" s="118"/>
      <c r="J69" s="27">
        <f t="shared" si="0"/>
        <v>0</v>
      </c>
      <c r="L69" s="25"/>
      <c r="M69" s="26"/>
      <c r="N69" s="26"/>
      <c r="O69" s="26"/>
      <c r="P69" s="26"/>
      <c r="Q69" s="26"/>
      <c r="R69" s="27">
        <f t="shared" si="1"/>
        <v>0</v>
      </c>
      <c r="S69" s="20"/>
      <c r="T69" s="31"/>
      <c r="U69" s="32"/>
      <c r="V69" s="32"/>
      <c r="W69" s="31"/>
      <c r="X69" s="32"/>
      <c r="Y69" s="33"/>
    </row>
    <row r="70" spans="1:25" ht="12.75" thickBot="1">
      <c r="A70" s="34"/>
      <c r="B70" s="34"/>
      <c r="C70" s="34">
        <v>37</v>
      </c>
      <c r="D70" s="119"/>
      <c r="E70" s="120"/>
      <c r="F70" s="120"/>
      <c r="G70" s="120"/>
      <c r="H70" s="120"/>
      <c r="I70" s="120"/>
      <c r="J70" s="37">
        <f t="shared" si="0"/>
        <v>0</v>
      </c>
      <c r="L70" s="35"/>
      <c r="M70" s="36"/>
      <c r="N70" s="36"/>
      <c r="O70" s="36"/>
      <c r="P70" s="36"/>
      <c r="Q70" s="36"/>
      <c r="R70" s="37">
        <f t="shared" si="1"/>
        <v>0</v>
      </c>
      <c r="S70" s="20"/>
      <c r="T70" s="41"/>
      <c r="U70" s="42"/>
      <c r="V70" s="42"/>
      <c r="W70" s="41"/>
      <c r="X70" s="42"/>
      <c r="Y70" s="43"/>
    </row>
    <row r="71" spans="1:25">
      <c r="A71" s="13" t="s">
        <v>25</v>
      </c>
      <c r="B71" s="13" t="s">
        <v>26</v>
      </c>
      <c r="C71" s="13">
        <v>22</v>
      </c>
      <c r="D71" s="115"/>
      <c r="E71" s="116"/>
      <c r="F71" s="116"/>
      <c r="G71" s="116"/>
      <c r="H71" s="116"/>
      <c r="I71" s="116"/>
      <c r="J71" s="16">
        <f t="shared" si="0"/>
        <v>0</v>
      </c>
      <c r="L71" s="14"/>
      <c r="M71" s="15"/>
      <c r="N71" s="15"/>
      <c r="O71" s="15"/>
      <c r="P71" s="15"/>
      <c r="Q71" s="15"/>
      <c r="R71" s="16">
        <f t="shared" si="1"/>
        <v>0</v>
      </c>
      <c r="S71" s="20"/>
      <c r="T71" s="21" t="e">
        <f>bdrate($D71:$D74,E71:E74,$L71:$L74,M71:M74)</f>
        <v>#VALUE!</v>
      </c>
      <c r="U71" s="22" t="e">
        <f>bdrate($D71:$D74,F71:F74,$L71:$L74,N71:N74)</f>
        <v>#VALUE!</v>
      </c>
      <c r="V71" s="22" t="e">
        <f>bdrate($D71:$D74,G71:G74,$L71:$L74,O71:O74)</f>
        <v>#VALUE!</v>
      </c>
      <c r="W71" s="44" t="e">
        <f>bdrateOld($D71:$D74,E71:E74,$L71:$L74,M71:M74)</f>
        <v>#VALUE!</v>
      </c>
      <c r="X71" s="45" t="e">
        <f>bdrateOld($D71:$D74,F71:F74,$L71:$L74,N71:N74)</f>
        <v>#VALUE!</v>
      </c>
      <c r="Y71" s="46" t="e">
        <f>bdrateOld($D71:$D74,G71:G74,$L71:$L74,O71:O74)</f>
        <v>#VALUE!</v>
      </c>
    </row>
    <row r="72" spans="1:25">
      <c r="A72" s="24" t="s">
        <v>27</v>
      </c>
      <c r="B72" s="24"/>
      <c r="C72" s="24">
        <v>27</v>
      </c>
      <c r="D72" s="117"/>
      <c r="E72" s="118"/>
      <c r="F72" s="118"/>
      <c r="G72" s="118"/>
      <c r="H72" s="118"/>
      <c r="I72" s="118"/>
      <c r="J72" s="27">
        <f t="shared" si="0"/>
        <v>0</v>
      </c>
      <c r="L72" s="25"/>
      <c r="M72" s="26"/>
      <c r="N72" s="26"/>
      <c r="O72" s="26"/>
      <c r="P72" s="26"/>
      <c r="Q72" s="26"/>
      <c r="R72" s="27">
        <f t="shared" si="1"/>
        <v>0</v>
      </c>
      <c r="S72" s="20"/>
      <c r="T72" s="31"/>
      <c r="U72" s="32"/>
      <c r="V72" s="32"/>
      <c r="W72" s="31"/>
      <c r="X72" s="32"/>
      <c r="Y72" s="33"/>
    </row>
    <row r="73" spans="1:25">
      <c r="A73" s="24"/>
      <c r="B73" s="24"/>
      <c r="C73" s="24">
        <v>32</v>
      </c>
      <c r="D73" s="117"/>
      <c r="E73" s="118"/>
      <c r="F73" s="118"/>
      <c r="G73" s="118"/>
      <c r="H73" s="118"/>
      <c r="I73" s="118"/>
      <c r="J73" s="27">
        <f t="shared" si="0"/>
        <v>0</v>
      </c>
      <c r="L73" s="25"/>
      <c r="M73" s="26"/>
      <c r="N73" s="26"/>
      <c r="O73" s="26"/>
      <c r="P73" s="26"/>
      <c r="Q73" s="26"/>
      <c r="R73" s="27">
        <f t="shared" si="1"/>
        <v>0</v>
      </c>
      <c r="S73" s="20"/>
      <c r="T73" s="31"/>
      <c r="U73" s="32"/>
      <c r="V73" s="32"/>
      <c r="W73" s="31"/>
      <c r="X73" s="32"/>
      <c r="Y73" s="33"/>
    </row>
    <row r="74" spans="1:25" ht="12.75" thickBot="1">
      <c r="A74" s="24"/>
      <c r="B74" s="34"/>
      <c r="C74" s="34">
        <v>37</v>
      </c>
      <c r="D74" s="119"/>
      <c r="E74" s="120"/>
      <c r="F74" s="120"/>
      <c r="G74" s="120"/>
      <c r="H74" s="120"/>
      <c r="I74" s="120"/>
      <c r="J74" s="37">
        <f t="shared" si="0"/>
        <v>0</v>
      </c>
      <c r="L74" s="35"/>
      <c r="M74" s="36"/>
      <c r="N74" s="36"/>
      <c r="O74" s="36"/>
      <c r="P74" s="36"/>
      <c r="Q74" s="36"/>
      <c r="R74" s="37">
        <f t="shared" si="1"/>
        <v>0</v>
      </c>
      <c r="S74" s="20"/>
      <c r="T74" s="41"/>
      <c r="U74" s="42"/>
      <c r="V74" s="42"/>
      <c r="W74" s="41"/>
      <c r="X74" s="42"/>
      <c r="Y74" s="43"/>
    </row>
    <row r="75" spans="1:25">
      <c r="A75" s="24"/>
      <c r="B75" s="13" t="s">
        <v>28</v>
      </c>
      <c r="C75" s="13">
        <v>22</v>
      </c>
      <c r="D75" s="115"/>
      <c r="E75" s="116"/>
      <c r="F75" s="116"/>
      <c r="G75" s="116"/>
      <c r="H75" s="116"/>
      <c r="I75" s="116"/>
      <c r="J75" s="16">
        <f t="shared" si="0"/>
        <v>0</v>
      </c>
      <c r="L75" s="14"/>
      <c r="M75" s="15"/>
      <c r="N75" s="15"/>
      <c r="O75" s="15"/>
      <c r="P75" s="15"/>
      <c r="Q75" s="15"/>
      <c r="R75" s="16">
        <f t="shared" si="1"/>
        <v>0</v>
      </c>
      <c r="S75" s="20"/>
      <c r="T75" s="21" t="e">
        <f>bdrate($D75:$D78,E75:E78,$L75:$L78,M75:M78)</f>
        <v>#VALUE!</v>
      </c>
      <c r="U75" s="22" t="e">
        <f>bdrate($D75:$D78,F75:F78,$L75:$L78,N75:N78)</f>
        <v>#VALUE!</v>
      </c>
      <c r="V75" s="22" t="e">
        <f>bdrate($D75:$D78,G75:G78,$L75:$L78,O75:O78)</f>
        <v>#VALUE!</v>
      </c>
      <c r="W75" s="44" t="e">
        <f>bdrateOld($D75:$D78,E75:E78,$L75:$L78,M75:M78)</f>
        <v>#VALUE!</v>
      </c>
      <c r="X75" s="45" t="e">
        <f>bdrateOld($D75:$D78,F75:F78,$L75:$L78,N75:N78)</f>
        <v>#VALUE!</v>
      </c>
      <c r="Y75" s="46" t="e">
        <f>bdrateOld($D75:$D78,G75:G78,$L75:$L78,O75:O78)</f>
        <v>#VALUE!</v>
      </c>
    </row>
    <row r="76" spans="1:25">
      <c r="A76" s="24"/>
      <c r="B76" s="24"/>
      <c r="C76" s="24">
        <v>27</v>
      </c>
      <c r="D76" s="117"/>
      <c r="E76" s="118"/>
      <c r="F76" s="118"/>
      <c r="G76" s="118"/>
      <c r="H76" s="118"/>
      <c r="I76" s="118"/>
      <c r="J76" s="27">
        <f t="shared" si="0"/>
        <v>0</v>
      </c>
      <c r="L76" s="25"/>
      <c r="M76" s="26"/>
      <c r="N76" s="26"/>
      <c r="O76" s="26"/>
      <c r="P76" s="26"/>
      <c r="Q76" s="26"/>
      <c r="R76" s="27">
        <f t="shared" si="1"/>
        <v>0</v>
      </c>
      <c r="S76" s="20"/>
      <c r="T76" s="31"/>
      <c r="U76" s="32"/>
      <c r="V76" s="32"/>
      <c r="W76" s="31"/>
      <c r="X76" s="32"/>
      <c r="Y76" s="33"/>
    </row>
    <row r="77" spans="1:25">
      <c r="A77" s="24"/>
      <c r="B77" s="24"/>
      <c r="C77" s="24">
        <v>32</v>
      </c>
      <c r="D77" s="117"/>
      <c r="E77" s="118"/>
      <c r="F77" s="118"/>
      <c r="G77" s="118"/>
      <c r="H77" s="118"/>
      <c r="I77" s="118"/>
      <c r="J77" s="27">
        <f t="shared" si="0"/>
        <v>0</v>
      </c>
      <c r="L77" s="25"/>
      <c r="M77" s="26"/>
      <c r="N77" s="26"/>
      <c r="O77" s="26"/>
      <c r="P77" s="26"/>
      <c r="Q77" s="26"/>
      <c r="R77" s="27">
        <f t="shared" si="1"/>
        <v>0</v>
      </c>
      <c r="S77" s="20"/>
      <c r="T77" s="31"/>
      <c r="U77" s="32"/>
      <c r="V77" s="32"/>
      <c r="W77" s="31"/>
      <c r="X77" s="32"/>
      <c r="Y77" s="33"/>
    </row>
    <row r="78" spans="1:25" ht="12.75" thickBot="1">
      <c r="A78" s="24"/>
      <c r="B78" s="34"/>
      <c r="C78" s="34">
        <v>37</v>
      </c>
      <c r="D78" s="119"/>
      <c r="E78" s="120"/>
      <c r="F78" s="120"/>
      <c r="G78" s="120"/>
      <c r="H78" s="120"/>
      <c r="I78" s="120"/>
      <c r="J78" s="37">
        <f t="shared" si="0"/>
        <v>0</v>
      </c>
      <c r="L78" s="35"/>
      <c r="M78" s="36"/>
      <c r="N78" s="36"/>
      <c r="O78" s="36"/>
      <c r="P78" s="36"/>
      <c r="Q78" s="36"/>
      <c r="R78" s="37">
        <f t="shared" si="1"/>
        <v>0</v>
      </c>
      <c r="S78" s="20"/>
      <c r="T78" s="41"/>
      <c r="U78" s="42"/>
      <c r="V78" s="42"/>
      <c r="W78" s="41"/>
      <c r="X78" s="42"/>
      <c r="Y78" s="43"/>
    </row>
    <row r="79" spans="1:25">
      <c r="A79" s="24"/>
      <c r="B79" s="13" t="s">
        <v>29</v>
      </c>
      <c r="C79" s="13">
        <v>22</v>
      </c>
      <c r="D79" s="115"/>
      <c r="E79" s="116"/>
      <c r="F79" s="116"/>
      <c r="G79" s="116"/>
      <c r="H79" s="116"/>
      <c r="I79" s="116"/>
      <c r="J79" s="16">
        <f t="shared" si="0"/>
        <v>0</v>
      </c>
      <c r="L79" s="14"/>
      <c r="M79" s="15"/>
      <c r="N79" s="15"/>
      <c r="O79" s="15"/>
      <c r="P79" s="15"/>
      <c r="Q79" s="15"/>
      <c r="R79" s="16">
        <f t="shared" si="1"/>
        <v>0</v>
      </c>
      <c r="S79" s="20"/>
      <c r="T79" s="21" t="e">
        <f>bdrate($D79:$D82,E79:E82,$L79:$L82,M79:M82)</f>
        <v>#VALUE!</v>
      </c>
      <c r="U79" s="22" t="e">
        <f>bdrate($D79:$D82,F79:F82,$L79:$L82,N79:N82)</f>
        <v>#VALUE!</v>
      </c>
      <c r="V79" s="22" t="e">
        <f>bdrate($D79:$D82,G79:G82,$L79:$L82,O79:O82)</f>
        <v>#VALUE!</v>
      </c>
      <c r="W79" s="44" t="e">
        <f>bdrateOld($D79:$D82,E79:E82,$L79:$L82,M79:M82)</f>
        <v>#VALUE!</v>
      </c>
      <c r="X79" s="45" t="e">
        <f>bdrateOld($D79:$D82,F79:F82,$L79:$L82,N79:N82)</f>
        <v>#VALUE!</v>
      </c>
      <c r="Y79" s="46" t="e">
        <f>bdrateOld($D79:$D82,G79:G82,$L79:$L82,O79:O82)</f>
        <v>#VALUE!</v>
      </c>
    </row>
    <row r="80" spans="1:25">
      <c r="A80" s="24"/>
      <c r="B80" s="24"/>
      <c r="C80" s="24">
        <v>27</v>
      </c>
      <c r="D80" s="117"/>
      <c r="E80" s="118"/>
      <c r="F80" s="118"/>
      <c r="G80" s="118"/>
      <c r="H80" s="118"/>
      <c r="I80" s="118"/>
      <c r="J80" s="27">
        <f t="shared" si="0"/>
        <v>0</v>
      </c>
      <c r="L80" s="25"/>
      <c r="M80" s="26"/>
      <c r="N80" s="26"/>
      <c r="O80" s="26"/>
      <c r="P80" s="26"/>
      <c r="Q80" s="26"/>
      <c r="R80" s="27">
        <f t="shared" si="1"/>
        <v>0</v>
      </c>
      <c r="S80" s="20"/>
      <c r="T80" s="31"/>
      <c r="U80" s="32"/>
      <c r="V80" s="32"/>
      <c r="W80" s="31"/>
      <c r="X80" s="32"/>
      <c r="Y80" s="33"/>
    </row>
    <row r="81" spans="1:25">
      <c r="A81" s="24"/>
      <c r="B81" s="24"/>
      <c r="C81" s="24">
        <v>32</v>
      </c>
      <c r="D81" s="117"/>
      <c r="E81" s="118"/>
      <c r="F81" s="118"/>
      <c r="G81" s="118"/>
      <c r="H81" s="118"/>
      <c r="I81" s="118"/>
      <c r="J81" s="27">
        <f t="shared" si="0"/>
        <v>0</v>
      </c>
      <c r="L81" s="25"/>
      <c r="M81" s="26"/>
      <c r="N81" s="26"/>
      <c r="O81" s="26"/>
      <c r="P81" s="26"/>
      <c r="Q81" s="26"/>
      <c r="R81" s="27">
        <f>P81/3600</f>
        <v>0</v>
      </c>
      <c r="S81" s="20"/>
      <c r="T81" s="31"/>
      <c r="U81" s="32"/>
      <c r="V81" s="32"/>
      <c r="W81" s="31"/>
      <c r="X81" s="32"/>
      <c r="Y81" s="33"/>
    </row>
    <row r="82" spans="1:25" ht="12.75" thickBot="1">
      <c r="A82" s="34"/>
      <c r="B82" s="34"/>
      <c r="C82" s="34">
        <v>37</v>
      </c>
      <c r="D82" s="119"/>
      <c r="E82" s="120"/>
      <c r="F82" s="120"/>
      <c r="G82" s="120"/>
      <c r="H82" s="120"/>
      <c r="I82" s="120"/>
      <c r="J82" s="37">
        <f t="shared" si="0"/>
        <v>0</v>
      </c>
      <c r="L82" s="35"/>
      <c r="M82" s="36"/>
      <c r="N82" s="36"/>
      <c r="O82" s="36"/>
      <c r="P82" s="36"/>
      <c r="Q82" s="36"/>
      <c r="R82" s="37">
        <f>P82/3600</f>
        <v>0</v>
      </c>
      <c r="S82" s="20"/>
      <c r="T82" s="41"/>
      <c r="U82" s="42"/>
      <c r="V82" s="42"/>
      <c r="W82" s="41"/>
      <c r="X82" s="42"/>
      <c r="Y82" s="43"/>
    </row>
    <row r="83" spans="1:25">
      <c r="B83" s="1" t="s">
        <v>2</v>
      </c>
      <c r="T83" s="21"/>
      <c r="U83" s="22"/>
      <c r="V83" s="22"/>
      <c r="W83" s="21"/>
      <c r="X83" s="22"/>
      <c r="Y83" s="23"/>
    </row>
    <row r="84" spans="1:25">
      <c r="B84" s="1" t="s">
        <v>7</v>
      </c>
      <c r="T84" s="44" t="e">
        <f t="shared" ref="T84:Y84" si="2">AVERAGE(T19,T23,T27,T31,T35)</f>
        <v>#VALUE!</v>
      </c>
      <c r="U84" s="45" t="e">
        <f t="shared" si="2"/>
        <v>#VALUE!</v>
      </c>
      <c r="V84" s="45" t="e">
        <f t="shared" si="2"/>
        <v>#VALUE!</v>
      </c>
      <c r="W84" s="44" t="e">
        <f t="shared" si="2"/>
        <v>#VALUE!</v>
      </c>
      <c r="X84" s="45" t="e">
        <f t="shared" si="2"/>
        <v>#VALUE!</v>
      </c>
      <c r="Y84" s="46" t="e">
        <f t="shared" si="2"/>
        <v>#VALUE!</v>
      </c>
    </row>
    <row r="85" spans="1:25">
      <c r="B85" s="1" t="s">
        <v>14</v>
      </c>
      <c r="T85" s="44" t="e">
        <f t="shared" ref="T85:Y85" si="3">AVERAGE(T39,T43,T47,T51)</f>
        <v>#VALUE!</v>
      </c>
      <c r="U85" s="45" t="e">
        <f t="shared" si="3"/>
        <v>#VALUE!</v>
      </c>
      <c r="V85" s="45" t="e">
        <f t="shared" si="3"/>
        <v>#VALUE!</v>
      </c>
      <c r="W85" s="44" t="e">
        <f t="shared" si="3"/>
        <v>#VALUE!</v>
      </c>
      <c r="X85" s="45" t="e">
        <f t="shared" si="3"/>
        <v>#VALUE!</v>
      </c>
      <c r="Y85" s="46" t="e">
        <f t="shared" si="3"/>
        <v>#VALUE!</v>
      </c>
    </row>
    <row r="86" spans="1:25">
      <c r="B86" s="1" t="s">
        <v>20</v>
      </c>
      <c r="T86" s="44" t="e">
        <f t="shared" ref="T86:Y86" si="4">AVERAGE(T55,T59,T63,T67)</f>
        <v>#VALUE!</v>
      </c>
      <c r="U86" s="45" t="e">
        <f t="shared" si="4"/>
        <v>#VALUE!</v>
      </c>
      <c r="V86" s="45" t="e">
        <f t="shared" si="4"/>
        <v>#VALUE!</v>
      </c>
      <c r="W86" s="44" t="e">
        <f t="shared" si="4"/>
        <v>#VALUE!</v>
      </c>
      <c r="X86" s="45" t="e">
        <f t="shared" si="4"/>
        <v>#VALUE!</v>
      </c>
      <c r="Y86" s="46" t="e">
        <f t="shared" si="4"/>
        <v>#VALUE!</v>
      </c>
    </row>
    <row r="87" spans="1:25" ht="12.75" thickBot="1">
      <c r="B87" s="1" t="s">
        <v>30</v>
      </c>
      <c r="T87" s="44" t="e">
        <f t="shared" ref="T87:Y87" si="5">AVERAGE(T71,T75,T79)</f>
        <v>#VALUE!</v>
      </c>
      <c r="U87" s="45" t="e">
        <f t="shared" si="5"/>
        <v>#VALUE!</v>
      </c>
      <c r="V87" s="45" t="e">
        <f t="shared" si="5"/>
        <v>#VALUE!</v>
      </c>
      <c r="W87" s="44" t="e">
        <f t="shared" si="5"/>
        <v>#VALUE!</v>
      </c>
      <c r="X87" s="45" t="e">
        <f t="shared" si="5"/>
        <v>#VALUE!</v>
      </c>
      <c r="Y87" s="46" t="e">
        <f t="shared" si="5"/>
        <v>#VALUE!</v>
      </c>
    </row>
    <row r="88" spans="1:25" ht="12.75" thickBot="1">
      <c r="A88" s="3"/>
      <c r="B88" s="4" t="s">
        <v>31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7" t="e">
        <f t="shared" ref="T88:Y88" si="6">AVERAGE(T3:T82)</f>
        <v>#VALUE!</v>
      </c>
      <c r="U88" s="48" t="e">
        <f t="shared" si="6"/>
        <v>#VALUE!</v>
      </c>
      <c r="V88" s="49" t="e">
        <f t="shared" si="6"/>
        <v>#VALUE!</v>
      </c>
      <c r="W88" s="48" t="e">
        <f t="shared" si="6"/>
        <v>#VALUE!</v>
      </c>
      <c r="X88" s="48" t="e">
        <f t="shared" si="6"/>
        <v>#VALUE!</v>
      </c>
      <c r="Y88" s="49" t="e">
        <f t="shared" si="6"/>
        <v>#VALUE!</v>
      </c>
    </row>
    <row r="89" spans="1:25">
      <c r="B89" s="1" t="s">
        <v>32</v>
      </c>
      <c r="I89" s="50" t="e">
        <f>GEOMEAN(I3:I82)</f>
        <v>#NUM!</v>
      </c>
      <c r="J89" s="50" t="e">
        <f>GEOMEAN(J3:J82)</f>
        <v>#NUM!</v>
      </c>
      <c r="Q89" s="50" t="e">
        <f>GEOMEAN(Q3:Q82)</f>
        <v>#NUM!</v>
      </c>
      <c r="R89" s="50" t="e">
        <f>GEOMEAN(R3:R82)</f>
        <v>#NUM!</v>
      </c>
    </row>
    <row r="90" spans="1:25">
      <c r="B90" s="1" t="s">
        <v>33</v>
      </c>
      <c r="Q90" s="51" t="e">
        <f>Q89/I89</f>
        <v>#NUM!</v>
      </c>
      <c r="R90" s="51" t="e">
        <f>R89/J89</f>
        <v>#NUM!</v>
      </c>
    </row>
    <row r="91" spans="1:25">
      <c r="B91" s="1" t="s">
        <v>34</v>
      </c>
      <c r="I91" s="50">
        <f>SUM(I3:I82)/3600</f>
        <v>0</v>
      </c>
      <c r="J91" s="50">
        <f>SUM(J3:J82)</f>
        <v>0</v>
      </c>
      <c r="Q91" s="50">
        <f>SUM(Q3:Q82)/3600</f>
        <v>0</v>
      </c>
      <c r="R91" s="50">
        <f>SUM(R3:R82)</f>
        <v>0</v>
      </c>
    </row>
  </sheetData>
  <mergeCells count="4">
    <mergeCell ref="D1:J1"/>
    <mergeCell ref="L1:R1"/>
    <mergeCell ref="T1:V1"/>
    <mergeCell ref="W1:Y1"/>
  </mergeCells>
  <phoneticPr fontId="1" type="noConversion"/>
  <conditionalFormatting sqref="T88:Y88 W83:Y87 W78:X78 T3:V87 W3:Y3 W7:Y7 W11:Y11 W15:Y15 W19:Y19 W23:Y23 W27:Y27 W31:Y31 W35:Y35 W39:Y39 W43:Y43 W47:Y47 W51:Y51 W55:Y55 W59:Y59 W63:Y63 W67:Y67 W71:Y71 W75:Y75 W79:Y79 W6:X6 W10:X10 W14:X14 W18:X18 W22:X22 W26:X26 W30:X30 W34:X34 W38:X38 W42:X42 W46:X46 W50:X50 W54:X54 W58:X58 W62:X62 W66:X66 W70:X70 W74:X74">
    <cfRule type="cellIs" dxfId="3" priority="45" stopIfTrue="1" operator="greaterThan">
      <formula>0.03</formula>
    </cfRule>
    <cfRule type="cellIs" dxfId="2" priority="46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/>
  <dimension ref="A1:Y91"/>
  <sheetViews>
    <sheetView workbookViewId="0">
      <selection activeCell="D19" sqref="D19:I82"/>
    </sheetView>
  </sheetViews>
  <sheetFormatPr defaultColWidth="10.875" defaultRowHeight="12"/>
  <cols>
    <col min="1" max="1" width="8.375" style="1" customWidth="1"/>
    <col min="2" max="2" width="14.875" style="1" customWidth="1"/>
    <col min="3" max="3" width="7.875" style="1" customWidth="1"/>
    <col min="4" max="4" width="7.75" style="1" customWidth="1"/>
    <col min="5" max="7" width="5.125" style="1" customWidth="1"/>
    <col min="8" max="8" width="7.75" style="1" customWidth="1"/>
    <col min="9" max="10" width="8.875" style="1" customWidth="1"/>
    <col min="11" max="11" width="2.875" style="1" customWidth="1"/>
    <col min="12" max="12" width="7.75" style="1" customWidth="1"/>
    <col min="13" max="15" width="5.125" style="1" customWidth="1"/>
    <col min="16" max="16" width="7.75" style="1" customWidth="1"/>
    <col min="17" max="18" width="8.875" style="1" customWidth="1"/>
    <col min="19" max="19" width="2.875" style="1" customWidth="1"/>
    <col min="20" max="25" width="8.875" style="1" customWidth="1"/>
    <col min="26" max="16384" width="10.875" style="1"/>
  </cols>
  <sheetData>
    <row r="1" spans="1:25" ht="12.75" thickBot="1">
      <c r="D1" s="138" t="s">
        <v>35</v>
      </c>
      <c r="E1" s="139"/>
      <c r="F1" s="139"/>
      <c r="G1" s="139"/>
      <c r="H1" s="139"/>
      <c r="I1" s="139"/>
      <c r="J1" s="140"/>
      <c r="L1" s="138" t="s">
        <v>36</v>
      </c>
      <c r="M1" s="139"/>
      <c r="N1" s="139"/>
      <c r="O1" s="139"/>
      <c r="P1" s="139"/>
      <c r="Q1" s="139"/>
      <c r="R1" s="140"/>
      <c r="S1" s="2"/>
      <c r="T1" s="138" t="s">
        <v>58</v>
      </c>
      <c r="U1" s="139"/>
      <c r="V1" s="140"/>
      <c r="W1" s="138" t="s">
        <v>59</v>
      </c>
      <c r="X1" s="139"/>
      <c r="Y1" s="140"/>
    </row>
    <row r="2" spans="1:25" ht="12.75" thickBot="1">
      <c r="A2" s="3"/>
      <c r="B2" s="4"/>
      <c r="C2" s="5" t="s">
        <v>1</v>
      </c>
      <c r="D2" s="6" t="s">
        <v>37</v>
      </c>
      <c r="E2" s="7" t="s">
        <v>38</v>
      </c>
      <c r="F2" s="7" t="s">
        <v>39</v>
      </c>
      <c r="G2" s="7" t="s">
        <v>40</v>
      </c>
      <c r="H2" s="7" t="s">
        <v>41</v>
      </c>
      <c r="I2" s="7" t="s">
        <v>42</v>
      </c>
      <c r="J2" s="8" t="s">
        <v>43</v>
      </c>
      <c r="K2" s="2"/>
      <c r="L2" s="6" t="s">
        <v>37</v>
      </c>
      <c r="M2" s="7" t="s">
        <v>38</v>
      </c>
      <c r="N2" s="7" t="s">
        <v>39</v>
      </c>
      <c r="O2" s="7" t="s">
        <v>40</v>
      </c>
      <c r="P2" s="7" t="s">
        <v>41</v>
      </c>
      <c r="Q2" s="7" t="s">
        <v>42</v>
      </c>
      <c r="R2" s="8" t="s">
        <v>43</v>
      </c>
      <c r="S2" s="9"/>
      <c r="T2" s="6" t="s">
        <v>44</v>
      </c>
      <c r="U2" s="7" t="s">
        <v>45</v>
      </c>
      <c r="V2" s="8" t="s">
        <v>46</v>
      </c>
      <c r="W2" s="10" t="s">
        <v>44</v>
      </c>
      <c r="X2" s="11" t="s">
        <v>45</v>
      </c>
      <c r="Y2" s="12" t="s">
        <v>46</v>
      </c>
    </row>
    <row r="3" spans="1:25">
      <c r="A3" s="59" t="s">
        <v>2</v>
      </c>
      <c r="B3" s="59" t="s">
        <v>3</v>
      </c>
      <c r="C3" s="59">
        <v>22</v>
      </c>
      <c r="D3" s="114"/>
      <c r="E3" s="61"/>
      <c r="F3" s="61"/>
      <c r="G3" s="61"/>
      <c r="H3" s="61"/>
      <c r="I3" s="61"/>
      <c r="J3" s="62"/>
      <c r="K3" s="63"/>
      <c r="L3" s="82"/>
      <c r="M3" s="83"/>
      <c r="N3" s="83"/>
      <c r="O3" s="83"/>
      <c r="P3" s="83"/>
      <c r="Q3" s="83"/>
      <c r="R3" s="84"/>
      <c r="S3" s="91"/>
      <c r="T3" s="92"/>
      <c r="U3" s="93"/>
      <c r="V3" s="94"/>
      <c r="W3" s="92"/>
      <c r="X3" s="93"/>
      <c r="Y3" s="94"/>
    </row>
    <row r="4" spans="1:25">
      <c r="A4" s="68" t="s">
        <v>4</v>
      </c>
      <c r="B4" s="68"/>
      <c r="C4" s="68">
        <v>27</v>
      </c>
      <c r="D4" s="85"/>
      <c r="E4" s="70"/>
      <c r="F4" s="70"/>
      <c r="G4" s="70"/>
      <c r="H4" s="70"/>
      <c r="I4" s="70"/>
      <c r="J4" s="71"/>
      <c r="K4" s="63"/>
      <c r="L4" s="85"/>
      <c r="M4" s="86"/>
      <c r="N4" s="86"/>
      <c r="O4" s="86"/>
      <c r="P4" s="86"/>
      <c r="Q4" s="86"/>
      <c r="R4" s="87"/>
      <c r="S4" s="91"/>
      <c r="T4" s="95"/>
      <c r="U4" s="96"/>
      <c r="V4" s="97"/>
      <c r="W4" s="95"/>
      <c r="X4" s="96"/>
      <c r="Y4" s="97"/>
    </row>
    <row r="5" spans="1:25">
      <c r="A5" s="68"/>
      <c r="B5" s="68"/>
      <c r="C5" s="68">
        <v>32</v>
      </c>
      <c r="D5" s="85"/>
      <c r="E5" s="70"/>
      <c r="F5" s="70"/>
      <c r="G5" s="70"/>
      <c r="H5" s="70"/>
      <c r="I5" s="70"/>
      <c r="J5" s="71"/>
      <c r="K5" s="63"/>
      <c r="L5" s="85"/>
      <c r="M5" s="86"/>
      <c r="N5" s="86"/>
      <c r="O5" s="86"/>
      <c r="P5" s="86"/>
      <c r="Q5" s="86"/>
      <c r="R5" s="87"/>
      <c r="S5" s="91"/>
      <c r="T5" s="95"/>
      <c r="U5" s="96"/>
      <c r="V5" s="97"/>
      <c r="W5" s="95"/>
      <c r="X5" s="96"/>
      <c r="Y5" s="97"/>
    </row>
    <row r="6" spans="1:25" ht="12.75" thickBot="1">
      <c r="A6" s="68"/>
      <c r="B6" s="75"/>
      <c r="C6" s="75">
        <v>37</v>
      </c>
      <c r="D6" s="76"/>
      <c r="E6" s="77"/>
      <c r="F6" s="77"/>
      <c r="G6" s="77"/>
      <c r="H6" s="77"/>
      <c r="I6" s="77"/>
      <c r="J6" s="78"/>
      <c r="K6" s="63"/>
      <c r="L6" s="88"/>
      <c r="M6" s="89"/>
      <c r="N6" s="89"/>
      <c r="O6" s="89"/>
      <c r="P6" s="89"/>
      <c r="Q6" s="89"/>
      <c r="R6" s="90"/>
      <c r="S6" s="91"/>
      <c r="T6" s="98"/>
      <c r="U6" s="99"/>
      <c r="V6" s="100"/>
      <c r="W6" s="98"/>
      <c r="X6" s="99"/>
      <c r="Y6" s="100"/>
    </row>
    <row r="7" spans="1:25">
      <c r="A7" s="68"/>
      <c r="B7" s="59" t="s">
        <v>5</v>
      </c>
      <c r="C7" s="59">
        <v>22</v>
      </c>
      <c r="D7" s="60"/>
      <c r="E7" s="61"/>
      <c r="F7" s="61"/>
      <c r="G7" s="61"/>
      <c r="H7" s="61"/>
      <c r="I7" s="61"/>
      <c r="J7" s="62"/>
      <c r="K7" s="63"/>
      <c r="L7" s="82"/>
      <c r="M7" s="83"/>
      <c r="N7" s="83"/>
      <c r="O7" s="83"/>
      <c r="P7" s="83"/>
      <c r="Q7" s="83"/>
      <c r="R7" s="84"/>
      <c r="S7" s="91"/>
      <c r="T7" s="92"/>
      <c r="U7" s="93"/>
      <c r="V7" s="93"/>
      <c r="W7" s="101"/>
      <c r="X7" s="102"/>
      <c r="Y7" s="103"/>
    </row>
    <row r="8" spans="1:25">
      <c r="A8" s="68"/>
      <c r="B8" s="68"/>
      <c r="C8" s="68">
        <v>27</v>
      </c>
      <c r="D8" s="69"/>
      <c r="E8" s="70"/>
      <c r="F8" s="70"/>
      <c r="G8" s="70"/>
      <c r="H8" s="70"/>
      <c r="I8" s="70"/>
      <c r="J8" s="71"/>
      <c r="K8" s="63"/>
      <c r="L8" s="85"/>
      <c r="M8" s="86"/>
      <c r="N8" s="86"/>
      <c r="O8" s="86"/>
      <c r="P8" s="86"/>
      <c r="Q8" s="86"/>
      <c r="R8" s="87"/>
      <c r="S8" s="91"/>
      <c r="T8" s="95"/>
      <c r="U8" s="96"/>
      <c r="V8" s="96"/>
      <c r="W8" s="95"/>
      <c r="X8" s="96"/>
      <c r="Y8" s="97"/>
    </row>
    <row r="9" spans="1:25">
      <c r="A9" s="68"/>
      <c r="B9" s="68"/>
      <c r="C9" s="68">
        <v>32</v>
      </c>
      <c r="D9" s="69"/>
      <c r="E9" s="70"/>
      <c r="F9" s="70"/>
      <c r="G9" s="70"/>
      <c r="H9" s="70"/>
      <c r="I9" s="70"/>
      <c r="J9" s="71"/>
      <c r="K9" s="63"/>
      <c r="L9" s="85"/>
      <c r="M9" s="86"/>
      <c r="N9" s="86"/>
      <c r="O9" s="86"/>
      <c r="P9" s="86"/>
      <c r="Q9" s="86"/>
      <c r="R9" s="87"/>
      <c r="S9" s="91"/>
      <c r="T9" s="95"/>
      <c r="U9" s="104"/>
      <c r="V9" s="96"/>
      <c r="W9" s="95"/>
      <c r="X9" s="96"/>
      <c r="Y9" s="97"/>
    </row>
    <row r="10" spans="1:25" ht="12.75" thickBot="1">
      <c r="A10" s="68"/>
      <c r="B10" s="75"/>
      <c r="C10" s="75">
        <v>37</v>
      </c>
      <c r="D10" s="76"/>
      <c r="E10" s="77"/>
      <c r="F10" s="77"/>
      <c r="G10" s="77"/>
      <c r="H10" s="77"/>
      <c r="I10" s="77"/>
      <c r="J10" s="78"/>
      <c r="K10" s="63"/>
      <c r="L10" s="88"/>
      <c r="M10" s="89"/>
      <c r="N10" s="89"/>
      <c r="O10" s="89"/>
      <c r="P10" s="89"/>
      <c r="Q10" s="89"/>
      <c r="R10" s="90"/>
      <c r="S10" s="91"/>
      <c r="T10" s="98"/>
      <c r="U10" s="99"/>
      <c r="V10" s="99"/>
      <c r="W10" s="98"/>
      <c r="X10" s="99"/>
      <c r="Y10" s="100"/>
    </row>
    <row r="11" spans="1:25">
      <c r="A11" s="68"/>
      <c r="B11" s="59" t="s">
        <v>0</v>
      </c>
      <c r="C11" s="59">
        <v>22</v>
      </c>
      <c r="D11" s="60"/>
      <c r="E11" s="61"/>
      <c r="F11" s="61"/>
      <c r="G11" s="61"/>
      <c r="H11" s="61"/>
      <c r="I11" s="61"/>
      <c r="J11" s="62"/>
      <c r="K11" s="63"/>
      <c r="L11" s="82"/>
      <c r="M11" s="83"/>
      <c r="N11" s="83"/>
      <c r="O11" s="83"/>
      <c r="P11" s="83"/>
      <c r="Q11" s="83"/>
      <c r="R11" s="84"/>
      <c r="S11" s="91"/>
      <c r="T11" s="92"/>
      <c r="U11" s="93"/>
      <c r="V11" s="93"/>
      <c r="W11" s="101"/>
      <c r="X11" s="102"/>
      <c r="Y11" s="103"/>
    </row>
    <row r="12" spans="1:25">
      <c r="A12" s="68"/>
      <c r="B12" s="68"/>
      <c r="C12" s="68">
        <v>27</v>
      </c>
      <c r="D12" s="69"/>
      <c r="E12" s="70"/>
      <c r="F12" s="70"/>
      <c r="G12" s="70"/>
      <c r="H12" s="70"/>
      <c r="I12" s="70"/>
      <c r="J12" s="71"/>
      <c r="K12" s="63"/>
      <c r="L12" s="85"/>
      <c r="M12" s="86"/>
      <c r="N12" s="86"/>
      <c r="O12" s="86"/>
      <c r="P12" s="86"/>
      <c r="Q12" s="86"/>
      <c r="R12" s="87"/>
      <c r="S12" s="91"/>
      <c r="T12" s="95"/>
      <c r="U12" s="96"/>
      <c r="V12" s="96"/>
      <c r="W12" s="95"/>
      <c r="X12" s="96"/>
      <c r="Y12" s="97"/>
    </row>
    <row r="13" spans="1:25">
      <c r="A13" s="68"/>
      <c r="B13" s="68"/>
      <c r="C13" s="68">
        <v>32</v>
      </c>
      <c r="D13" s="69"/>
      <c r="E13" s="70"/>
      <c r="F13" s="70"/>
      <c r="G13" s="70"/>
      <c r="H13" s="70"/>
      <c r="I13" s="70"/>
      <c r="J13" s="71"/>
      <c r="K13" s="63"/>
      <c r="L13" s="85"/>
      <c r="M13" s="86"/>
      <c r="N13" s="86"/>
      <c r="O13" s="86"/>
      <c r="P13" s="86"/>
      <c r="Q13" s="86"/>
      <c r="R13" s="87"/>
      <c r="S13" s="91"/>
      <c r="T13" s="95"/>
      <c r="U13" s="96"/>
      <c r="V13" s="96"/>
      <c r="W13" s="95"/>
      <c r="X13" s="96"/>
      <c r="Y13" s="97"/>
    </row>
    <row r="14" spans="1:25" ht="12.75" thickBot="1">
      <c r="A14" s="68"/>
      <c r="B14" s="75"/>
      <c r="C14" s="75">
        <v>37</v>
      </c>
      <c r="D14" s="76"/>
      <c r="E14" s="77"/>
      <c r="F14" s="77"/>
      <c r="G14" s="77"/>
      <c r="H14" s="77"/>
      <c r="I14" s="77"/>
      <c r="J14" s="78"/>
      <c r="K14" s="63"/>
      <c r="L14" s="88"/>
      <c r="M14" s="89"/>
      <c r="N14" s="89"/>
      <c r="O14" s="89"/>
      <c r="P14" s="89"/>
      <c r="Q14" s="89"/>
      <c r="R14" s="90"/>
      <c r="S14" s="91"/>
      <c r="T14" s="98"/>
      <c r="U14" s="99"/>
      <c r="V14" s="99"/>
      <c r="W14" s="98"/>
      <c r="X14" s="99"/>
      <c r="Y14" s="100"/>
    </row>
    <row r="15" spans="1:25">
      <c r="A15" s="68"/>
      <c r="B15" s="59" t="s">
        <v>6</v>
      </c>
      <c r="C15" s="59">
        <v>22</v>
      </c>
      <c r="D15" s="60"/>
      <c r="E15" s="61"/>
      <c r="F15" s="61"/>
      <c r="G15" s="61"/>
      <c r="H15" s="61"/>
      <c r="I15" s="61"/>
      <c r="J15" s="62"/>
      <c r="K15" s="63"/>
      <c r="L15" s="82"/>
      <c r="M15" s="83"/>
      <c r="N15" s="83"/>
      <c r="O15" s="83"/>
      <c r="P15" s="83"/>
      <c r="Q15" s="83"/>
      <c r="R15" s="84"/>
      <c r="S15" s="91"/>
      <c r="T15" s="92"/>
      <c r="U15" s="93"/>
      <c r="V15" s="93"/>
      <c r="W15" s="101"/>
      <c r="X15" s="102"/>
      <c r="Y15" s="103"/>
    </row>
    <row r="16" spans="1:25">
      <c r="A16" s="68"/>
      <c r="B16" s="68"/>
      <c r="C16" s="68">
        <v>27</v>
      </c>
      <c r="D16" s="69"/>
      <c r="E16" s="70"/>
      <c r="F16" s="70"/>
      <c r="G16" s="70"/>
      <c r="H16" s="70"/>
      <c r="I16" s="70"/>
      <c r="J16" s="71"/>
      <c r="K16" s="63"/>
      <c r="L16" s="85"/>
      <c r="M16" s="86"/>
      <c r="N16" s="86"/>
      <c r="O16" s="86"/>
      <c r="P16" s="86"/>
      <c r="Q16" s="86"/>
      <c r="R16" s="87"/>
      <c r="S16" s="91"/>
      <c r="T16" s="95"/>
      <c r="U16" s="96"/>
      <c r="V16" s="96"/>
      <c r="W16" s="95"/>
      <c r="X16" s="96"/>
      <c r="Y16" s="97"/>
    </row>
    <row r="17" spans="1:25">
      <c r="A17" s="68"/>
      <c r="B17" s="68"/>
      <c r="C17" s="68">
        <v>32</v>
      </c>
      <c r="D17" s="69"/>
      <c r="E17" s="70"/>
      <c r="F17" s="70"/>
      <c r="G17" s="70"/>
      <c r="H17" s="70"/>
      <c r="I17" s="70"/>
      <c r="J17" s="71"/>
      <c r="K17" s="63"/>
      <c r="L17" s="85"/>
      <c r="M17" s="86"/>
      <c r="N17" s="86"/>
      <c r="O17" s="86"/>
      <c r="P17" s="86"/>
      <c r="Q17" s="86"/>
      <c r="R17" s="87"/>
      <c r="S17" s="91"/>
      <c r="T17" s="95"/>
      <c r="U17" s="96"/>
      <c r="V17" s="96"/>
      <c r="W17" s="95"/>
      <c r="X17" s="96"/>
      <c r="Y17" s="97"/>
    </row>
    <row r="18" spans="1:25" ht="12.75" thickBot="1">
      <c r="A18" s="75"/>
      <c r="B18" s="75"/>
      <c r="C18" s="75">
        <v>37</v>
      </c>
      <c r="D18" s="76"/>
      <c r="E18" s="77"/>
      <c r="F18" s="77"/>
      <c r="G18" s="77"/>
      <c r="H18" s="77"/>
      <c r="I18" s="77"/>
      <c r="J18" s="78"/>
      <c r="K18" s="63"/>
      <c r="L18" s="88"/>
      <c r="M18" s="89"/>
      <c r="N18" s="89"/>
      <c r="O18" s="89"/>
      <c r="P18" s="89"/>
      <c r="Q18" s="89"/>
      <c r="R18" s="90"/>
      <c r="S18" s="91"/>
      <c r="T18" s="98"/>
      <c r="U18" s="99"/>
      <c r="V18" s="99"/>
      <c r="W18" s="98"/>
      <c r="X18" s="99"/>
      <c r="Y18" s="100"/>
    </row>
    <row r="19" spans="1:25">
      <c r="A19" s="13" t="s">
        <v>7</v>
      </c>
      <c r="B19" s="13" t="s">
        <v>8</v>
      </c>
      <c r="C19" s="13">
        <v>22</v>
      </c>
      <c r="D19" s="115"/>
      <c r="E19" s="116"/>
      <c r="F19" s="116"/>
      <c r="G19" s="116"/>
      <c r="H19" s="116"/>
      <c r="I19" s="116"/>
      <c r="J19" s="16">
        <f t="shared" ref="J19:J82" si="0">H19/3600</f>
        <v>0</v>
      </c>
      <c r="L19" s="14"/>
      <c r="M19" s="15"/>
      <c r="N19" s="15"/>
      <c r="O19" s="15"/>
      <c r="P19" s="15"/>
      <c r="Q19" s="15"/>
      <c r="R19" s="16">
        <f t="shared" ref="R19:R82" si="1">P19/3600</f>
        <v>0</v>
      </c>
      <c r="S19" s="20"/>
      <c r="T19" s="21" t="e">
        <f>bdrate($D19:$D22,E19:E22,$L19:$L22,M19:M22)</f>
        <v>#VALUE!</v>
      </c>
      <c r="U19" s="22" t="e">
        <f>bdrate($D19:$D22,F19:F22,$L19:$L22,N19:N22)</f>
        <v>#VALUE!</v>
      </c>
      <c r="V19" s="22" t="e">
        <f>bdrate($D19:$D22,G19:G22,$L19:$L22,O19:O22)</f>
        <v>#VALUE!</v>
      </c>
      <c r="W19" s="44" t="e">
        <f>bdrateOld($D19:$D22,E19:E22,$L19:$L22,M19:M22)</f>
        <v>#VALUE!</v>
      </c>
      <c r="X19" s="45" t="e">
        <f>bdrateOld($D19:$D22,F19:F22,$L19:$L22,N19:N22)</f>
        <v>#VALUE!</v>
      </c>
      <c r="Y19" s="46" t="e">
        <f>bdrateOld($D19:$D22,G19:G22,$L19:$L22,O19:O22)</f>
        <v>#VALUE!</v>
      </c>
    </row>
    <row r="20" spans="1:25">
      <c r="A20" s="24" t="s">
        <v>9</v>
      </c>
      <c r="B20" s="24"/>
      <c r="C20" s="24">
        <v>27</v>
      </c>
      <c r="D20" s="117"/>
      <c r="E20" s="118"/>
      <c r="F20" s="118"/>
      <c r="G20" s="118"/>
      <c r="H20" s="118"/>
      <c r="I20" s="118"/>
      <c r="J20" s="27">
        <f t="shared" si="0"/>
        <v>0</v>
      </c>
      <c r="L20" s="25"/>
      <c r="M20" s="26"/>
      <c r="N20" s="26"/>
      <c r="O20" s="26"/>
      <c r="P20" s="26"/>
      <c r="Q20" s="26"/>
      <c r="R20" s="27">
        <f t="shared" si="1"/>
        <v>0</v>
      </c>
      <c r="S20" s="20"/>
      <c r="T20" s="31"/>
      <c r="U20" s="32"/>
      <c r="V20" s="32"/>
      <c r="W20" s="31"/>
      <c r="X20" s="32"/>
      <c r="Y20" s="33"/>
    </row>
    <row r="21" spans="1:25">
      <c r="A21" s="24"/>
      <c r="B21" s="24"/>
      <c r="C21" s="24">
        <v>32</v>
      </c>
      <c r="D21" s="117"/>
      <c r="E21" s="118"/>
      <c r="F21" s="118"/>
      <c r="G21" s="118"/>
      <c r="H21" s="118"/>
      <c r="I21" s="118"/>
      <c r="J21" s="27">
        <f t="shared" si="0"/>
        <v>0</v>
      </c>
      <c r="L21" s="25"/>
      <c r="M21" s="26"/>
      <c r="N21" s="26"/>
      <c r="O21" s="26"/>
      <c r="P21" s="26"/>
      <c r="Q21" s="26"/>
      <c r="R21" s="27">
        <f t="shared" si="1"/>
        <v>0</v>
      </c>
      <c r="S21" s="20"/>
      <c r="T21" s="31"/>
      <c r="U21" s="32"/>
      <c r="V21" s="32"/>
      <c r="W21" s="31"/>
      <c r="X21" s="32"/>
      <c r="Y21" s="33"/>
    </row>
    <row r="22" spans="1:25" ht="12.75" thickBot="1">
      <c r="A22" s="24"/>
      <c r="B22" s="34"/>
      <c r="C22" s="34">
        <v>37</v>
      </c>
      <c r="D22" s="119"/>
      <c r="E22" s="120"/>
      <c r="F22" s="120"/>
      <c r="G22" s="120"/>
      <c r="H22" s="120"/>
      <c r="I22" s="120"/>
      <c r="J22" s="37">
        <f t="shared" si="0"/>
        <v>0</v>
      </c>
      <c r="L22" s="35"/>
      <c r="M22" s="36"/>
      <c r="N22" s="36"/>
      <c r="O22" s="36"/>
      <c r="P22" s="36"/>
      <c r="Q22" s="36"/>
      <c r="R22" s="37">
        <f t="shared" si="1"/>
        <v>0</v>
      </c>
      <c r="S22" s="20"/>
      <c r="T22" s="41"/>
      <c r="U22" s="42"/>
      <c r="V22" s="42"/>
      <c r="W22" s="41"/>
      <c r="X22" s="42"/>
      <c r="Y22" s="43"/>
    </row>
    <row r="23" spans="1:25">
      <c r="A23" s="24"/>
      <c r="B23" s="13" t="s">
        <v>10</v>
      </c>
      <c r="C23" s="13">
        <v>22</v>
      </c>
      <c r="D23" s="115"/>
      <c r="E23" s="116"/>
      <c r="F23" s="116"/>
      <c r="G23" s="116"/>
      <c r="H23" s="116"/>
      <c r="I23" s="116"/>
      <c r="J23" s="16">
        <f t="shared" si="0"/>
        <v>0</v>
      </c>
      <c r="L23" s="14"/>
      <c r="M23" s="15"/>
      <c r="N23" s="15"/>
      <c r="O23" s="15"/>
      <c r="P23" s="15"/>
      <c r="Q23" s="15"/>
      <c r="R23" s="16">
        <f t="shared" si="1"/>
        <v>0</v>
      </c>
      <c r="S23" s="20"/>
      <c r="T23" s="21" t="e">
        <f>bdrate($D23:$D26,E23:E26,$L23:$L26,M23:M26)</f>
        <v>#VALUE!</v>
      </c>
      <c r="U23" s="22" t="e">
        <f>bdrate($D23:$D26,F23:F26,$L23:$L26,N23:N26)</f>
        <v>#VALUE!</v>
      </c>
      <c r="V23" s="22" t="e">
        <f>bdrate($D23:$D26,G23:G26,$L23:$L26,O23:O26)</f>
        <v>#VALUE!</v>
      </c>
      <c r="W23" s="44" t="e">
        <f>bdrateOld($D23:$D26,E23:E26,$L23:$L26,M23:M26)</f>
        <v>#VALUE!</v>
      </c>
      <c r="X23" s="45" t="e">
        <f>bdrateOld($D23:$D26,F23:F26,$L23:$L26,N23:N26)</f>
        <v>#VALUE!</v>
      </c>
      <c r="Y23" s="46" t="e">
        <f>bdrateOld($D23:$D26,G23:G26,$L23:$L26,O23:O26)</f>
        <v>#VALUE!</v>
      </c>
    </row>
    <row r="24" spans="1:25">
      <c r="A24" s="24"/>
      <c r="B24" s="24"/>
      <c r="C24" s="24">
        <v>27</v>
      </c>
      <c r="D24" s="117"/>
      <c r="E24" s="118"/>
      <c r="F24" s="118"/>
      <c r="G24" s="118"/>
      <c r="H24" s="118"/>
      <c r="I24" s="118"/>
      <c r="J24" s="27">
        <f t="shared" si="0"/>
        <v>0</v>
      </c>
      <c r="L24" s="25"/>
      <c r="M24" s="26"/>
      <c r="N24" s="26"/>
      <c r="O24" s="26"/>
      <c r="P24" s="26"/>
      <c r="Q24" s="26"/>
      <c r="R24" s="27">
        <f t="shared" si="1"/>
        <v>0</v>
      </c>
      <c r="S24" s="20"/>
      <c r="T24" s="31"/>
      <c r="U24" s="32"/>
      <c r="V24" s="32"/>
      <c r="W24" s="31"/>
      <c r="X24" s="32"/>
      <c r="Y24" s="33"/>
    </row>
    <row r="25" spans="1:25">
      <c r="A25" s="24"/>
      <c r="B25" s="24"/>
      <c r="C25" s="24">
        <v>32</v>
      </c>
      <c r="D25" s="117"/>
      <c r="E25" s="118"/>
      <c r="F25" s="118"/>
      <c r="G25" s="118"/>
      <c r="H25" s="118"/>
      <c r="I25" s="118"/>
      <c r="J25" s="27">
        <f t="shared" si="0"/>
        <v>0</v>
      </c>
      <c r="L25" s="25"/>
      <c r="M25" s="26"/>
      <c r="N25" s="26"/>
      <c r="O25" s="26"/>
      <c r="P25" s="26"/>
      <c r="Q25" s="26"/>
      <c r="R25" s="27">
        <f t="shared" si="1"/>
        <v>0</v>
      </c>
      <c r="S25" s="20"/>
      <c r="T25" s="31"/>
      <c r="U25" s="32"/>
      <c r="V25" s="32"/>
      <c r="W25" s="31"/>
      <c r="X25" s="32"/>
      <c r="Y25" s="33"/>
    </row>
    <row r="26" spans="1:25" ht="12.75" thickBot="1">
      <c r="A26" s="24"/>
      <c r="B26" s="34"/>
      <c r="C26" s="34">
        <v>37</v>
      </c>
      <c r="D26" s="119"/>
      <c r="E26" s="120"/>
      <c r="F26" s="120"/>
      <c r="G26" s="120"/>
      <c r="H26" s="120"/>
      <c r="I26" s="120"/>
      <c r="J26" s="37">
        <f t="shared" si="0"/>
        <v>0</v>
      </c>
      <c r="L26" s="35"/>
      <c r="M26" s="36"/>
      <c r="N26" s="36"/>
      <c r="O26" s="36"/>
      <c r="P26" s="36"/>
      <c r="Q26" s="36"/>
      <c r="R26" s="37">
        <f t="shared" si="1"/>
        <v>0</v>
      </c>
      <c r="S26" s="20"/>
      <c r="T26" s="41"/>
      <c r="U26" s="42"/>
      <c r="V26" s="42"/>
      <c r="W26" s="41"/>
      <c r="X26" s="42"/>
      <c r="Y26" s="43"/>
    </row>
    <row r="27" spans="1:25">
      <c r="A27" s="24"/>
      <c r="B27" s="13" t="s">
        <v>11</v>
      </c>
      <c r="C27" s="13">
        <v>22</v>
      </c>
      <c r="D27" s="115"/>
      <c r="E27" s="116"/>
      <c r="F27" s="116"/>
      <c r="G27" s="116"/>
      <c r="H27" s="116"/>
      <c r="I27" s="116"/>
      <c r="J27" s="16">
        <f t="shared" si="0"/>
        <v>0</v>
      </c>
      <c r="L27" s="14"/>
      <c r="M27" s="15"/>
      <c r="N27" s="15"/>
      <c r="O27" s="15"/>
      <c r="P27" s="15"/>
      <c r="Q27" s="15"/>
      <c r="R27" s="16">
        <f t="shared" si="1"/>
        <v>0</v>
      </c>
      <c r="S27" s="20"/>
      <c r="T27" s="21" t="e">
        <f>bdrate($D27:$D30,E27:E30,$L27:$L30,M27:M30)</f>
        <v>#VALUE!</v>
      </c>
      <c r="U27" s="22" t="e">
        <f>bdrate($D27:$D30,F27:F30,$L27:$L30,N27:N30)</f>
        <v>#VALUE!</v>
      </c>
      <c r="V27" s="22" t="e">
        <f>bdrate($D27:$D30,G27:G30,$L27:$L30,O27:O30)</f>
        <v>#VALUE!</v>
      </c>
      <c r="W27" s="44" t="e">
        <f>bdrateOld($D27:$D30,E27:E30,$L27:$L30,M27:M30)</f>
        <v>#VALUE!</v>
      </c>
      <c r="X27" s="45" t="e">
        <f>bdrateOld($D27:$D30,F27:F30,$L27:$L30,N27:N30)</f>
        <v>#VALUE!</v>
      </c>
      <c r="Y27" s="46" t="e">
        <f>bdrateOld($D27:$D30,G27:G30,$L27:$L30,O27:O30)</f>
        <v>#VALUE!</v>
      </c>
    </row>
    <row r="28" spans="1:25">
      <c r="A28" s="24"/>
      <c r="B28" s="24"/>
      <c r="C28" s="24">
        <v>27</v>
      </c>
      <c r="D28" s="117"/>
      <c r="E28" s="118"/>
      <c r="F28" s="118"/>
      <c r="G28" s="118"/>
      <c r="H28" s="118"/>
      <c r="I28" s="118"/>
      <c r="J28" s="27">
        <f t="shared" si="0"/>
        <v>0</v>
      </c>
      <c r="L28" s="25"/>
      <c r="M28" s="26"/>
      <c r="N28" s="26"/>
      <c r="O28" s="26"/>
      <c r="P28" s="26"/>
      <c r="Q28" s="26"/>
      <c r="R28" s="27">
        <f t="shared" si="1"/>
        <v>0</v>
      </c>
      <c r="S28" s="20"/>
      <c r="T28" s="31"/>
      <c r="U28" s="32"/>
      <c r="V28" s="32"/>
      <c r="W28" s="31"/>
      <c r="X28" s="32"/>
      <c r="Y28" s="33"/>
    </row>
    <row r="29" spans="1:25">
      <c r="A29" s="24"/>
      <c r="B29" s="24"/>
      <c r="C29" s="24">
        <v>32</v>
      </c>
      <c r="D29" s="117"/>
      <c r="E29" s="118"/>
      <c r="F29" s="118"/>
      <c r="G29" s="118"/>
      <c r="H29" s="118"/>
      <c r="I29" s="118"/>
      <c r="J29" s="27">
        <f t="shared" si="0"/>
        <v>0</v>
      </c>
      <c r="L29" s="25"/>
      <c r="M29" s="26"/>
      <c r="N29" s="26"/>
      <c r="O29" s="26"/>
      <c r="P29" s="26"/>
      <c r="Q29" s="26"/>
      <c r="R29" s="27">
        <f t="shared" si="1"/>
        <v>0</v>
      </c>
      <c r="S29" s="20"/>
      <c r="T29" s="31"/>
      <c r="U29" s="32"/>
      <c r="V29" s="32"/>
      <c r="W29" s="31"/>
      <c r="X29" s="32"/>
      <c r="Y29" s="33"/>
    </row>
    <row r="30" spans="1:25" ht="12.75" thickBot="1">
      <c r="A30" s="24"/>
      <c r="B30" s="34"/>
      <c r="C30" s="34">
        <v>37</v>
      </c>
      <c r="D30" s="119"/>
      <c r="E30" s="120"/>
      <c r="F30" s="120"/>
      <c r="G30" s="120"/>
      <c r="H30" s="120"/>
      <c r="I30" s="120"/>
      <c r="J30" s="37">
        <f t="shared" si="0"/>
        <v>0</v>
      </c>
      <c r="L30" s="35"/>
      <c r="M30" s="36"/>
      <c r="N30" s="36"/>
      <c r="O30" s="36"/>
      <c r="P30" s="36"/>
      <c r="Q30" s="36"/>
      <c r="R30" s="37">
        <f t="shared" si="1"/>
        <v>0</v>
      </c>
      <c r="S30" s="20"/>
      <c r="T30" s="41"/>
      <c r="U30" s="42"/>
      <c r="V30" s="42"/>
      <c r="W30" s="41"/>
      <c r="X30" s="42"/>
      <c r="Y30" s="43"/>
    </row>
    <row r="31" spans="1:25">
      <c r="A31" s="24"/>
      <c r="B31" s="13" t="s">
        <v>12</v>
      </c>
      <c r="C31" s="13">
        <v>22</v>
      </c>
      <c r="D31" s="115"/>
      <c r="E31" s="116"/>
      <c r="F31" s="116"/>
      <c r="G31" s="116"/>
      <c r="H31" s="116"/>
      <c r="I31" s="116"/>
      <c r="J31" s="16">
        <f t="shared" si="0"/>
        <v>0</v>
      </c>
      <c r="L31" s="14"/>
      <c r="M31" s="15"/>
      <c r="N31" s="15"/>
      <c r="O31" s="15"/>
      <c r="P31" s="15"/>
      <c r="Q31" s="15"/>
      <c r="R31" s="16">
        <f t="shared" si="1"/>
        <v>0</v>
      </c>
      <c r="S31" s="20"/>
      <c r="T31" s="21" t="e">
        <f>bdrate($D31:$D34,E31:E34,$L31:$L34,M31:M34)</f>
        <v>#VALUE!</v>
      </c>
      <c r="U31" s="22" t="e">
        <f>bdrate($D31:$D34,F31:F34,$L31:$L34,N31:N34)</f>
        <v>#VALUE!</v>
      </c>
      <c r="V31" s="22" t="e">
        <f>bdrate($D31:$D34,G31:G34,$L31:$L34,O31:O34)</f>
        <v>#VALUE!</v>
      </c>
      <c r="W31" s="44" t="e">
        <f>bdrateOld($D31:$D34,E31:E34,$L31:$L34,M31:M34)</f>
        <v>#VALUE!</v>
      </c>
      <c r="X31" s="45" t="e">
        <f>bdrateOld($D31:$D34,F31:F34,$L31:$L34,N31:N34)</f>
        <v>#VALUE!</v>
      </c>
      <c r="Y31" s="46" t="e">
        <f>bdrateOld($D31:$D34,G31:G34,$L31:$L34,O31:O34)</f>
        <v>#VALUE!</v>
      </c>
    </row>
    <row r="32" spans="1:25">
      <c r="A32" s="24"/>
      <c r="B32" s="24"/>
      <c r="C32" s="24">
        <v>27</v>
      </c>
      <c r="D32" s="117"/>
      <c r="E32" s="118"/>
      <c r="F32" s="118"/>
      <c r="G32" s="118"/>
      <c r="H32" s="118"/>
      <c r="I32" s="118"/>
      <c r="J32" s="27">
        <f t="shared" si="0"/>
        <v>0</v>
      </c>
      <c r="L32" s="25"/>
      <c r="M32" s="26"/>
      <c r="N32" s="26"/>
      <c r="O32" s="26"/>
      <c r="P32" s="26"/>
      <c r="Q32" s="26"/>
      <c r="R32" s="27">
        <f t="shared" si="1"/>
        <v>0</v>
      </c>
      <c r="S32" s="20"/>
      <c r="T32" s="31"/>
      <c r="U32" s="32"/>
      <c r="V32" s="32"/>
      <c r="W32" s="31"/>
      <c r="X32" s="32"/>
      <c r="Y32" s="33"/>
    </row>
    <row r="33" spans="1:25">
      <c r="A33" s="24"/>
      <c r="B33" s="24"/>
      <c r="C33" s="24">
        <v>32</v>
      </c>
      <c r="D33" s="117"/>
      <c r="E33" s="118"/>
      <c r="F33" s="118"/>
      <c r="G33" s="118"/>
      <c r="H33" s="118"/>
      <c r="I33" s="118"/>
      <c r="J33" s="27">
        <f t="shared" si="0"/>
        <v>0</v>
      </c>
      <c r="L33" s="25"/>
      <c r="M33" s="26"/>
      <c r="N33" s="26"/>
      <c r="O33" s="26"/>
      <c r="P33" s="26"/>
      <c r="Q33" s="26"/>
      <c r="R33" s="27">
        <f t="shared" si="1"/>
        <v>0</v>
      </c>
      <c r="S33" s="20"/>
      <c r="T33" s="31"/>
      <c r="U33" s="32"/>
      <c r="V33" s="32"/>
      <c r="W33" s="31"/>
      <c r="X33" s="32"/>
      <c r="Y33" s="33"/>
    </row>
    <row r="34" spans="1:25" ht="12.75" thickBot="1">
      <c r="A34" s="24"/>
      <c r="B34" s="34"/>
      <c r="C34" s="34">
        <v>37</v>
      </c>
      <c r="D34" s="119"/>
      <c r="E34" s="120"/>
      <c r="F34" s="120"/>
      <c r="G34" s="120"/>
      <c r="H34" s="120"/>
      <c r="I34" s="120"/>
      <c r="J34" s="37">
        <f t="shared" si="0"/>
        <v>0</v>
      </c>
      <c r="L34" s="35"/>
      <c r="M34" s="36"/>
      <c r="N34" s="36"/>
      <c r="O34" s="36"/>
      <c r="P34" s="36"/>
      <c r="Q34" s="36"/>
      <c r="R34" s="37">
        <f t="shared" si="1"/>
        <v>0</v>
      </c>
      <c r="S34" s="20"/>
      <c r="T34" s="41"/>
      <c r="U34" s="42"/>
      <c r="V34" s="42"/>
      <c r="W34" s="41"/>
      <c r="X34" s="42"/>
      <c r="Y34" s="43"/>
    </row>
    <row r="35" spans="1:25">
      <c r="A35" s="24"/>
      <c r="B35" s="13" t="s">
        <v>13</v>
      </c>
      <c r="C35" s="13">
        <v>22</v>
      </c>
      <c r="D35" s="115"/>
      <c r="E35" s="116"/>
      <c r="F35" s="116"/>
      <c r="G35" s="116"/>
      <c r="H35" s="116"/>
      <c r="I35" s="116"/>
      <c r="J35" s="16">
        <f t="shared" si="0"/>
        <v>0</v>
      </c>
      <c r="L35" s="14"/>
      <c r="M35" s="15"/>
      <c r="N35" s="15"/>
      <c r="O35" s="15"/>
      <c r="P35" s="15"/>
      <c r="Q35" s="15"/>
      <c r="R35" s="16">
        <f t="shared" si="1"/>
        <v>0</v>
      </c>
      <c r="S35" s="20"/>
      <c r="T35" s="21" t="e">
        <f>bdrate($D35:$D38,E35:E38,$L35:$L38,M35:M38)</f>
        <v>#VALUE!</v>
      </c>
      <c r="U35" s="22" t="e">
        <f>bdrate($D35:$D38,F35:F38,$L35:$L38,N35:N38)</f>
        <v>#VALUE!</v>
      </c>
      <c r="V35" s="22" t="e">
        <f>bdrate($D35:$D38,G35:G38,$L35:$L38,O35:O38)</f>
        <v>#VALUE!</v>
      </c>
      <c r="W35" s="44" t="e">
        <f>bdrateOld($D35:$D38,E35:E38,$L35:$L38,M35:M38)</f>
        <v>#VALUE!</v>
      </c>
      <c r="X35" s="45" t="e">
        <f>bdrateOld($D35:$D38,F35:F38,$L35:$L38,N35:N38)</f>
        <v>#VALUE!</v>
      </c>
      <c r="Y35" s="46" t="e">
        <f>bdrateOld($D35:$D38,G35:G38,$L35:$L38,O35:O38)</f>
        <v>#VALUE!</v>
      </c>
    </row>
    <row r="36" spans="1:25">
      <c r="A36" s="24"/>
      <c r="B36" s="24"/>
      <c r="C36" s="24">
        <v>27</v>
      </c>
      <c r="D36" s="117"/>
      <c r="E36" s="118"/>
      <c r="F36" s="118"/>
      <c r="G36" s="118"/>
      <c r="H36" s="118"/>
      <c r="I36" s="118"/>
      <c r="J36" s="27">
        <f t="shared" si="0"/>
        <v>0</v>
      </c>
      <c r="L36" s="25"/>
      <c r="M36" s="26"/>
      <c r="N36" s="26"/>
      <c r="O36" s="26"/>
      <c r="P36" s="26"/>
      <c r="Q36" s="26"/>
      <c r="R36" s="27">
        <f t="shared" si="1"/>
        <v>0</v>
      </c>
      <c r="S36" s="20"/>
      <c r="T36" s="31"/>
      <c r="U36" s="32"/>
      <c r="V36" s="32"/>
      <c r="W36" s="31"/>
      <c r="X36" s="32"/>
      <c r="Y36" s="33"/>
    </row>
    <row r="37" spans="1:25">
      <c r="A37" s="24"/>
      <c r="B37" s="24"/>
      <c r="C37" s="24">
        <v>32</v>
      </c>
      <c r="D37" s="117"/>
      <c r="E37" s="118"/>
      <c r="F37" s="118"/>
      <c r="G37" s="118"/>
      <c r="H37" s="118"/>
      <c r="I37" s="118"/>
      <c r="J37" s="27">
        <f t="shared" si="0"/>
        <v>0</v>
      </c>
      <c r="L37" s="25"/>
      <c r="M37" s="26"/>
      <c r="N37" s="26"/>
      <c r="O37" s="26"/>
      <c r="P37" s="26"/>
      <c r="Q37" s="26"/>
      <c r="R37" s="27">
        <f t="shared" si="1"/>
        <v>0</v>
      </c>
      <c r="S37" s="20"/>
      <c r="T37" s="31"/>
      <c r="U37" s="32"/>
      <c r="V37" s="32"/>
      <c r="W37" s="31"/>
      <c r="X37" s="32"/>
      <c r="Y37" s="33"/>
    </row>
    <row r="38" spans="1:25" ht="12.75" thickBot="1">
      <c r="A38" s="34"/>
      <c r="B38" s="34"/>
      <c r="C38" s="34">
        <v>37</v>
      </c>
      <c r="D38" s="119"/>
      <c r="E38" s="120"/>
      <c r="F38" s="120"/>
      <c r="G38" s="120"/>
      <c r="H38" s="120"/>
      <c r="I38" s="120"/>
      <c r="J38" s="37">
        <f t="shared" si="0"/>
        <v>0</v>
      </c>
      <c r="L38" s="35"/>
      <c r="M38" s="36"/>
      <c r="N38" s="36"/>
      <c r="O38" s="36"/>
      <c r="P38" s="36"/>
      <c r="Q38" s="36"/>
      <c r="R38" s="37">
        <f t="shared" si="1"/>
        <v>0</v>
      </c>
      <c r="S38" s="20"/>
      <c r="T38" s="41"/>
      <c r="U38" s="42"/>
      <c r="V38" s="42"/>
      <c r="W38" s="41"/>
      <c r="X38" s="42"/>
      <c r="Y38" s="43"/>
    </row>
    <row r="39" spans="1:25">
      <c r="A39" s="13" t="s">
        <v>14</v>
      </c>
      <c r="B39" s="13" t="s">
        <v>15</v>
      </c>
      <c r="C39" s="13">
        <v>22</v>
      </c>
      <c r="D39" s="115"/>
      <c r="E39" s="116"/>
      <c r="F39" s="116"/>
      <c r="G39" s="116"/>
      <c r="H39" s="116"/>
      <c r="I39" s="116"/>
      <c r="J39" s="16">
        <f t="shared" si="0"/>
        <v>0</v>
      </c>
      <c r="L39" s="14"/>
      <c r="M39" s="15"/>
      <c r="N39" s="15"/>
      <c r="O39" s="15"/>
      <c r="P39" s="15"/>
      <c r="Q39" s="15"/>
      <c r="R39" s="16">
        <f t="shared" si="1"/>
        <v>0</v>
      </c>
      <c r="S39" s="20"/>
      <c r="T39" s="21" t="e">
        <f>bdrate($D39:$D42,E39:E42,$L39:$L42,M39:M42)</f>
        <v>#VALUE!</v>
      </c>
      <c r="U39" s="22" t="e">
        <f>bdrate($D39:$D42,F39:F42,$L39:$L42,N39:N42)</f>
        <v>#VALUE!</v>
      </c>
      <c r="V39" s="22" t="e">
        <f>bdrate($D39:$D42,G39:G42,$L39:$L42,O39:O42)</f>
        <v>#VALUE!</v>
      </c>
      <c r="W39" s="44" t="e">
        <f>bdrateOld($D39:$D42,E39:E42,$L39:$L42,M39:M42)</f>
        <v>#VALUE!</v>
      </c>
      <c r="X39" s="45" t="e">
        <f>bdrateOld($D39:$D42,F39:F42,$L39:$L42,N39:N42)</f>
        <v>#VALUE!</v>
      </c>
      <c r="Y39" s="46" t="e">
        <f>bdrateOld($D39:$D42,G39:G42,$L39:$L42,O39:O42)</f>
        <v>#VALUE!</v>
      </c>
    </row>
    <row r="40" spans="1:25">
      <c r="A40" s="24" t="s">
        <v>16</v>
      </c>
      <c r="B40" s="24"/>
      <c r="C40" s="24">
        <v>27</v>
      </c>
      <c r="D40" s="117"/>
      <c r="E40" s="118"/>
      <c r="F40" s="118"/>
      <c r="G40" s="118"/>
      <c r="H40" s="118"/>
      <c r="I40" s="118"/>
      <c r="J40" s="27">
        <f t="shared" si="0"/>
        <v>0</v>
      </c>
      <c r="L40" s="25"/>
      <c r="M40" s="26"/>
      <c r="N40" s="26"/>
      <c r="O40" s="26"/>
      <c r="P40" s="26"/>
      <c r="Q40" s="26"/>
      <c r="R40" s="27">
        <f t="shared" si="1"/>
        <v>0</v>
      </c>
      <c r="S40" s="20"/>
      <c r="T40" s="31"/>
      <c r="U40" s="32"/>
      <c r="V40" s="32"/>
      <c r="W40" s="31"/>
      <c r="X40" s="32"/>
      <c r="Y40" s="33"/>
    </row>
    <row r="41" spans="1:25">
      <c r="A41" s="24"/>
      <c r="B41" s="24"/>
      <c r="C41" s="24">
        <v>32</v>
      </c>
      <c r="D41" s="117"/>
      <c r="E41" s="118"/>
      <c r="F41" s="118"/>
      <c r="G41" s="118"/>
      <c r="H41" s="118"/>
      <c r="I41" s="118"/>
      <c r="J41" s="27">
        <f t="shared" si="0"/>
        <v>0</v>
      </c>
      <c r="L41" s="25"/>
      <c r="M41" s="26"/>
      <c r="N41" s="26"/>
      <c r="O41" s="26"/>
      <c r="P41" s="26"/>
      <c r="Q41" s="26"/>
      <c r="R41" s="27">
        <f t="shared" si="1"/>
        <v>0</v>
      </c>
      <c r="S41" s="20"/>
      <c r="T41" s="31"/>
      <c r="U41" s="32"/>
      <c r="V41" s="32"/>
      <c r="W41" s="31"/>
      <c r="X41" s="32"/>
      <c r="Y41" s="33"/>
    </row>
    <row r="42" spans="1:25" ht="12.75" thickBot="1">
      <c r="A42" s="24"/>
      <c r="B42" s="34"/>
      <c r="C42" s="34">
        <v>37</v>
      </c>
      <c r="D42" s="119"/>
      <c r="E42" s="120"/>
      <c r="F42" s="120"/>
      <c r="G42" s="120"/>
      <c r="H42" s="120"/>
      <c r="I42" s="120"/>
      <c r="J42" s="37">
        <f t="shared" si="0"/>
        <v>0</v>
      </c>
      <c r="L42" s="35"/>
      <c r="M42" s="36"/>
      <c r="N42" s="36"/>
      <c r="O42" s="36"/>
      <c r="P42" s="36"/>
      <c r="Q42" s="36"/>
      <c r="R42" s="37">
        <f t="shared" si="1"/>
        <v>0</v>
      </c>
      <c r="S42" s="20"/>
      <c r="T42" s="41"/>
      <c r="U42" s="42"/>
      <c r="V42" s="42"/>
      <c r="W42" s="41"/>
      <c r="X42" s="42"/>
      <c r="Y42" s="43"/>
    </row>
    <row r="43" spans="1:25">
      <c r="A43" s="24"/>
      <c r="B43" s="13" t="s">
        <v>17</v>
      </c>
      <c r="C43" s="13">
        <v>22</v>
      </c>
      <c r="D43" s="115"/>
      <c r="E43" s="116"/>
      <c r="F43" s="116"/>
      <c r="G43" s="116"/>
      <c r="H43" s="116"/>
      <c r="I43" s="116"/>
      <c r="J43" s="16">
        <f t="shared" si="0"/>
        <v>0</v>
      </c>
      <c r="L43" s="14"/>
      <c r="M43" s="15"/>
      <c r="N43" s="15"/>
      <c r="O43" s="15"/>
      <c r="P43" s="15"/>
      <c r="Q43" s="15"/>
      <c r="R43" s="16">
        <f t="shared" si="1"/>
        <v>0</v>
      </c>
      <c r="S43" s="20"/>
      <c r="T43" s="21" t="e">
        <f>bdrate($D43:$D46,E43:E46,$L43:$L46,M43:M46)</f>
        <v>#VALUE!</v>
      </c>
      <c r="U43" s="22" t="e">
        <f>bdrate($D43:$D46,F43:F46,$L43:$L46,N43:N46)</f>
        <v>#VALUE!</v>
      </c>
      <c r="V43" s="22" t="e">
        <f>bdrate($D43:$D46,G43:G46,$L43:$L46,O43:O46)</f>
        <v>#VALUE!</v>
      </c>
      <c r="W43" s="44" t="e">
        <f>bdrateOld($D43:$D46,E43:E46,$L43:$L46,M43:M46)</f>
        <v>#VALUE!</v>
      </c>
      <c r="X43" s="45" t="e">
        <f>bdrateOld($D43:$D46,F43:F46,$L43:$L46,N43:N46)</f>
        <v>#VALUE!</v>
      </c>
      <c r="Y43" s="46" t="e">
        <f>bdrateOld($D43:$D46,G43:G46,$L43:$L46,O43:O46)</f>
        <v>#VALUE!</v>
      </c>
    </row>
    <row r="44" spans="1:25">
      <c r="A44" s="24"/>
      <c r="B44" s="24"/>
      <c r="C44" s="24">
        <v>27</v>
      </c>
      <c r="D44" s="117"/>
      <c r="E44" s="118"/>
      <c r="F44" s="118"/>
      <c r="G44" s="118"/>
      <c r="H44" s="118"/>
      <c r="I44" s="118"/>
      <c r="J44" s="27">
        <f t="shared" si="0"/>
        <v>0</v>
      </c>
      <c r="L44" s="25"/>
      <c r="M44" s="26"/>
      <c r="N44" s="26"/>
      <c r="O44" s="26"/>
      <c r="P44" s="26"/>
      <c r="Q44" s="26"/>
      <c r="R44" s="27">
        <f t="shared" si="1"/>
        <v>0</v>
      </c>
      <c r="S44" s="20"/>
      <c r="T44" s="31"/>
      <c r="U44" s="32"/>
      <c r="V44" s="32"/>
      <c r="W44" s="31"/>
      <c r="X44" s="32"/>
      <c r="Y44" s="33"/>
    </row>
    <row r="45" spans="1:25">
      <c r="A45" s="24"/>
      <c r="B45" s="24"/>
      <c r="C45" s="24">
        <v>32</v>
      </c>
      <c r="D45" s="117"/>
      <c r="E45" s="118"/>
      <c r="F45" s="118"/>
      <c r="G45" s="118"/>
      <c r="H45" s="118"/>
      <c r="I45" s="118"/>
      <c r="J45" s="27">
        <f t="shared" si="0"/>
        <v>0</v>
      </c>
      <c r="L45" s="25"/>
      <c r="M45" s="26"/>
      <c r="N45" s="26"/>
      <c r="O45" s="26"/>
      <c r="P45" s="26"/>
      <c r="Q45" s="26"/>
      <c r="R45" s="27">
        <f t="shared" si="1"/>
        <v>0</v>
      </c>
      <c r="S45" s="20"/>
      <c r="T45" s="31"/>
      <c r="U45" s="32"/>
      <c r="V45" s="32"/>
      <c r="W45" s="31"/>
      <c r="X45" s="32"/>
      <c r="Y45" s="33"/>
    </row>
    <row r="46" spans="1:25" ht="12.75" thickBot="1">
      <c r="A46" s="24"/>
      <c r="B46" s="34"/>
      <c r="C46" s="34">
        <v>37</v>
      </c>
      <c r="D46" s="119"/>
      <c r="E46" s="120"/>
      <c r="F46" s="120"/>
      <c r="G46" s="120"/>
      <c r="H46" s="120"/>
      <c r="I46" s="120"/>
      <c r="J46" s="37">
        <f t="shared" si="0"/>
        <v>0</v>
      </c>
      <c r="L46" s="35"/>
      <c r="M46" s="36"/>
      <c r="N46" s="36"/>
      <c r="O46" s="36"/>
      <c r="P46" s="36"/>
      <c r="Q46" s="36"/>
      <c r="R46" s="37">
        <f t="shared" si="1"/>
        <v>0</v>
      </c>
      <c r="S46" s="20"/>
      <c r="T46" s="41"/>
      <c r="U46" s="42"/>
      <c r="V46" s="42"/>
      <c r="W46" s="41"/>
      <c r="X46" s="42"/>
      <c r="Y46" s="43"/>
    </row>
    <row r="47" spans="1:25">
      <c r="A47" s="24"/>
      <c r="B47" s="13" t="s">
        <v>18</v>
      </c>
      <c r="C47" s="13">
        <v>22</v>
      </c>
      <c r="D47" s="115"/>
      <c r="E47" s="116"/>
      <c r="F47" s="116"/>
      <c r="G47" s="116"/>
      <c r="H47" s="116"/>
      <c r="I47" s="116"/>
      <c r="J47" s="16">
        <f t="shared" si="0"/>
        <v>0</v>
      </c>
      <c r="L47" s="14"/>
      <c r="M47" s="15"/>
      <c r="N47" s="15"/>
      <c r="O47" s="15"/>
      <c r="P47" s="15"/>
      <c r="Q47" s="15"/>
      <c r="R47" s="16">
        <f t="shared" si="1"/>
        <v>0</v>
      </c>
      <c r="S47" s="20"/>
      <c r="T47" s="21" t="e">
        <f>bdrate($D47:$D50,E47:E50,$L47:$L50,M47:M50)</f>
        <v>#VALUE!</v>
      </c>
      <c r="U47" s="22" t="e">
        <f>bdrate($D47:$D50,F47:F50,$L47:$L50,N47:N50)</f>
        <v>#VALUE!</v>
      </c>
      <c r="V47" s="22" t="e">
        <f>bdrate($D47:$D50,G47:G50,$L47:$L50,O47:O50)</f>
        <v>#VALUE!</v>
      </c>
      <c r="W47" s="44" t="e">
        <f>bdrateOld($D47:$D50,E47:E50,$L47:$L50,M47:M50)</f>
        <v>#VALUE!</v>
      </c>
      <c r="X47" s="45" t="e">
        <f>bdrateOld($D47:$D50,F47:F50,$L47:$L50,N47:N50)</f>
        <v>#VALUE!</v>
      </c>
      <c r="Y47" s="46" t="e">
        <f>bdrateOld($D47:$D50,G47:G50,$L47:$L50,O47:O50)</f>
        <v>#VALUE!</v>
      </c>
    </row>
    <row r="48" spans="1:25">
      <c r="A48" s="24"/>
      <c r="B48" s="24"/>
      <c r="C48" s="24">
        <v>27</v>
      </c>
      <c r="D48" s="117"/>
      <c r="E48" s="118"/>
      <c r="F48" s="118"/>
      <c r="G48" s="118"/>
      <c r="H48" s="118"/>
      <c r="I48" s="118"/>
      <c r="J48" s="27">
        <f t="shared" si="0"/>
        <v>0</v>
      </c>
      <c r="L48" s="25"/>
      <c r="M48" s="26"/>
      <c r="N48" s="26"/>
      <c r="O48" s="26"/>
      <c r="P48" s="26"/>
      <c r="Q48" s="26"/>
      <c r="R48" s="27">
        <f t="shared" si="1"/>
        <v>0</v>
      </c>
      <c r="S48" s="20"/>
      <c r="T48" s="31"/>
      <c r="U48" s="32"/>
      <c r="V48" s="32"/>
      <c r="W48" s="31"/>
      <c r="X48" s="32"/>
      <c r="Y48" s="33"/>
    </row>
    <row r="49" spans="1:25">
      <c r="A49" s="24"/>
      <c r="B49" s="24"/>
      <c r="C49" s="24">
        <v>32</v>
      </c>
      <c r="D49" s="117"/>
      <c r="E49" s="118"/>
      <c r="F49" s="118"/>
      <c r="G49" s="118"/>
      <c r="H49" s="118"/>
      <c r="I49" s="118"/>
      <c r="J49" s="27">
        <f t="shared" si="0"/>
        <v>0</v>
      </c>
      <c r="L49" s="25"/>
      <c r="M49" s="26"/>
      <c r="N49" s="26"/>
      <c r="O49" s="26"/>
      <c r="P49" s="26"/>
      <c r="Q49" s="26"/>
      <c r="R49" s="27">
        <f t="shared" si="1"/>
        <v>0</v>
      </c>
      <c r="S49" s="20"/>
      <c r="T49" s="31"/>
      <c r="U49" s="32"/>
      <c r="V49" s="32"/>
      <c r="W49" s="31"/>
      <c r="X49" s="32"/>
      <c r="Y49" s="33"/>
    </row>
    <row r="50" spans="1:25" ht="12.75" thickBot="1">
      <c r="A50" s="24"/>
      <c r="B50" s="34"/>
      <c r="C50" s="34">
        <v>37</v>
      </c>
      <c r="D50" s="119"/>
      <c r="E50" s="120"/>
      <c r="F50" s="120"/>
      <c r="G50" s="120"/>
      <c r="H50" s="120"/>
      <c r="I50" s="120"/>
      <c r="J50" s="37">
        <f t="shared" si="0"/>
        <v>0</v>
      </c>
      <c r="L50" s="35"/>
      <c r="M50" s="36"/>
      <c r="N50" s="36"/>
      <c r="O50" s="36"/>
      <c r="P50" s="36"/>
      <c r="Q50" s="36"/>
      <c r="R50" s="37">
        <f t="shared" si="1"/>
        <v>0</v>
      </c>
      <c r="S50" s="20"/>
      <c r="T50" s="41"/>
      <c r="U50" s="42"/>
      <c r="V50" s="42"/>
      <c r="W50" s="41"/>
      <c r="X50" s="42"/>
      <c r="Y50" s="43"/>
    </row>
    <row r="51" spans="1:25">
      <c r="A51" s="24"/>
      <c r="B51" s="13" t="s">
        <v>19</v>
      </c>
      <c r="C51" s="13">
        <v>22</v>
      </c>
      <c r="D51" s="115"/>
      <c r="E51" s="116"/>
      <c r="F51" s="116"/>
      <c r="G51" s="116"/>
      <c r="H51" s="116"/>
      <c r="I51" s="116"/>
      <c r="J51" s="16">
        <f t="shared" si="0"/>
        <v>0</v>
      </c>
      <c r="L51" s="14"/>
      <c r="M51" s="15"/>
      <c r="N51" s="15"/>
      <c r="O51" s="15"/>
      <c r="P51" s="15"/>
      <c r="Q51" s="15"/>
      <c r="R51" s="16">
        <f t="shared" si="1"/>
        <v>0</v>
      </c>
      <c r="S51" s="20"/>
      <c r="T51" s="21" t="e">
        <f>bdrate($D51:$D54,E51:E54,$L51:$L54,M51:M54)</f>
        <v>#VALUE!</v>
      </c>
      <c r="U51" s="22" t="e">
        <f>bdrate($D51:$D54,F51:F54,$L51:$L54,N51:N54)</f>
        <v>#VALUE!</v>
      </c>
      <c r="V51" s="22" t="e">
        <f>bdrate($D51:$D54,G51:G54,$L51:$L54,O51:O54)</f>
        <v>#VALUE!</v>
      </c>
      <c r="W51" s="44" t="e">
        <f>bdrateOld($D51:$D54,E51:E54,$L51:$L54,M51:M54)</f>
        <v>#VALUE!</v>
      </c>
      <c r="X51" s="45" t="e">
        <f>bdrateOld($D51:$D54,F51:F54,$L51:$L54,N51:N54)</f>
        <v>#VALUE!</v>
      </c>
      <c r="Y51" s="46" t="e">
        <f>bdrateOld($D51:$D54,G51:G54,$L51:$L54,O51:O54)</f>
        <v>#VALUE!</v>
      </c>
    </row>
    <row r="52" spans="1:25">
      <c r="A52" s="24"/>
      <c r="B52" s="24"/>
      <c r="C52" s="24">
        <v>27</v>
      </c>
      <c r="D52" s="117"/>
      <c r="E52" s="118"/>
      <c r="F52" s="118"/>
      <c r="G52" s="118"/>
      <c r="H52" s="118"/>
      <c r="I52" s="118"/>
      <c r="J52" s="27">
        <f t="shared" si="0"/>
        <v>0</v>
      </c>
      <c r="L52" s="25"/>
      <c r="M52" s="26"/>
      <c r="N52" s="26"/>
      <c r="O52" s="26"/>
      <c r="P52" s="26"/>
      <c r="Q52" s="26"/>
      <c r="R52" s="27">
        <f t="shared" si="1"/>
        <v>0</v>
      </c>
      <c r="S52" s="20"/>
      <c r="T52" s="31"/>
      <c r="U52" s="32"/>
      <c r="V52" s="32"/>
      <c r="W52" s="31"/>
      <c r="X52" s="32"/>
      <c r="Y52" s="33"/>
    </row>
    <row r="53" spans="1:25">
      <c r="A53" s="24"/>
      <c r="B53" s="24"/>
      <c r="C53" s="24">
        <v>32</v>
      </c>
      <c r="D53" s="117"/>
      <c r="E53" s="118"/>
      <c r="F53" s="118"/>
      <c r="G53" s="118"/>
      <c r="H53" s="118"/>
      <c r="I53" s="118"/>
      <c r="J53" s="27">
        <f t="shared" si="0"/>
        <v>0</v>
      </c>
      <c r="L53" s="25"/>
      <c r="M53" s="26"/>
      <c r="N53" s="26"/>
      <c r="O53" s="26"/>
      <c r="P53" s="26"/>
      <c r="Q53" s="26"/>
      <c r="R53" s="27">
        <f t="shared" si="1"/>
        <v>0</v>
      </c>
      <c r="S53" s="20"/>
      <c r="T53" s="31"/>
      <c r="U53" s="32"/>
      <c r="V53" s="32"/>
      <c r="W53" s="31"/>
      <c r="X53" s="32"/>
      <c r="Y53" s="33"/>
    </row>
    <row r="54" spans="1:25" ht="12.75" thickBot="1">
      <c r="A54" s="34"/>
      <c r="B54" s="34"/>
      <c r="C54" s="34">
        <v>37</v>
      </c>
      <c r="D54" s="119"/>
      <c r="E54" s="120"/>
      <c r="F54" s="120"/>
      <c r="G54" s="120"/>
      <c r="H54" s="120"/>
      <c r="I54" s="120"/>
      <c r="J54" s="37">
        <f t="shared" si="0"/>
        <v>0</v>
      </c>
      <c r="L54" s="35"/>
      <c r="M54" s="36"/>
      <c r="N54" s="36"/>
      <c r="O54" s="36"/>
      <c r="P54" s="36"/>
      <c r="Q54" s="36"/>
      <c r="R54" s="37">
        <f t="shared" si="1"/>
        <v>0</v>
      </c>
      <c r="S54" s="20"/>
      <c r="T54" s="41"/>
      <c r="U54" s="42"/>
      <c r="V54" s="42"/>
      <c r="W54" s="41"/>
      <c r="X54" s="42"/>
      <c r="Y54" s="43"/>
    </row>
    <row r="55" spans="1:25">
      <c r="A55" s="13" t="s">
        <v>20</v>
      </c>
      <c r="B55" s="13" t="s">
        <v>21</v>
      </c>
      <c r="C55" s="13">
        <v>22</v>
      </c>
      <c r="D55" s="115"/>
      <c r="E55" s="116"/>
      <c r="F55" s="116"/>
      <c r="G55" s="116"/>
      <c r="H55" s="116"/>
      <c r="I55" s="116"/>
      <c r="J55" s="16">
        <f t="shared" si="0"/>
        <v>0</v>
      </c>
      <c r="L55" s="14"/>
      <c r="M55" s="15"/>
      <c r="N55" s="15"/>
      <c r="O55" s="15"/>
      <c r="P55" s="15"/>
      <c r="Q55" s="15"/>
      <c r="R55" s="16">
        <f t="shared" si="1"/>
        <v>0</v>
      </c>
      <c r="S55" s="20"/>
      <c r="T55" s="21" t="e">
        <f>bdrate($D55:$D58,E55:E58,$L55:$L58,M55:M58)</f>
        <v>#VALUE!</v>
      </c>
      <c r="U55" s="22" t="e">
        <f>bdrate($D55:$D58,F55:F58,$L55:$L58,N55:N58)</f>
        <v>#VALUE!</v>
      </c>
      <c r="V55" s="22" t="e">
        <f>bdrate($D55:$D58,G55:G58,$L55:$L58,O55:O58)</f>
        <v>#VALUE!</v>
      </c>
      <c r="W55" s="44" t="e">
        <f>bdrateOld($D55:$D58,E55:E58,$L55:$L58,M55:M58)</f>
        <v>#VALUE!</v>
      </c>
      <c r="X55" s="45" t="e">
        <f>bdrateOld($D55:$D58,F55:F58,$L55:$L58,N55:N58)</f>
        <v>#VALUE!</v>
      </c>
      <c r="Y55" s="46" t="e">
        <f>bdrateOld($D55:$D58,G55:G58,$L55:$L58,O55:O58)</f>
        <v>#VALUE!</v>
      </c>
    </row>
    <row r="56" spans="1:25">
      <c r="A56" s="24" t="s">
        <v>22</v>
      </c>
      <c r="B56" s="24"/>
      <c r="C56" s="24">
        <v>27</v>
      </c>
      <c r="D56" s="117"/>
      <c r="E56" s="118"/>
      <c r="F56" s="118"/>
      <c r="G56" s="118"/>
      <c r="H56" s="118"/>
      <c r="I56" s="118"/>
      <c r="J56" s="27">
        <f t="shared" si="0"/>
        <v>0</v>
      </c>
      <c r="L56" s="25"/>
      <c r="M56" s="26"/>
      <c r="N56" s="26"/>
      <c r="O56" s="26"/>
      <c r="P56" s="26"/>
      <c r="Q56" s="26"/>
      <c r="R56" s="27">
        <f t="shared" si="1"/>
        <v>0</v>
      </c>
      <c r="S56" s="20"/>
      <c r="T56" s="31"/>
      <c r="U56" s="32"/>
      <c r="V56" s="32"/>
      <c r="W56" s="31"/>
      <c r="X56" s="32"/>
      <c r="Y56" s="33"/>
    </row>
    <row r="57" spans="1:25">
      <c r="A57" s="24"/>
      <c r="B57" s="24"/>
      <c r="C57" s="24">
        <v>32</v>
      </c>
      <c r="D57" s="117"/>
      <c r="E57" s="118"/>
      <c r="F57" s="118"/>
      <c r="G57" s="118"/>
      <c r="H57" s="118"/>
      <c r="I57" s="118"/>
      <c r="J57" s="27">
        <f t="shared" si="0"/>
        <v>0</v>
      </c>
      <c r="L57" s="25"/>
      <c r="M57" s="26"/>
      <c r="N57" s="26"/>
      <c r="O57" s="26"/>
      <c r="P57" s="26"/>
      <c r="Q57" s="26"/>
      <c r="R57" s="27">
        <f t="shared" si="1"/>
        <v>0</v>
      </c>
      <c r="S57" s="20"/>
      <c r="T57" s="31"/>
      <c r="U57" s="32"/>
      <c r="V57" s="32"/>
      <c r="W57" s="31"/>
      <c r="X57" s="32"/>
      <c r="Y57" s="33"/>
    </row>
    <row r="58" spans="1:25" ht="12.75" thickBot="1">
      <c r="A58" s="24"/>
      <c r="B58" s="34"/>
      <c r="C58" s="34">
        <v>37</v>
      </c>
      <c r="D58" s="119"/>
      <c r="E58" s="120"/>
      <c r="F58" s="120"/>
      <c r="G58" s="120"/>
      <c r="H58" s="120"/>
      <c r="I58" s="120"/>
      <c r="J58" s="37">
        <f t="shared" si="0"/>
        <v>0</v>
      </c>
      <c r="L58" s="35"/>
      <c r="M58" s="36"/>
      <c r="N58" s="36"/>
      <c r="O58" s="36"/>
      <c r="P58" s="36"/>
      <c r="Q58" s="36"/>
      <c r="R58" s="37">
        <f t="shared" si="1"/>
        <v>0</v>
      </c>
      <c r="S58" s="20"/>
      <c r="T58" s="41"/>
      <c r="U58" s="42"/>
      <c r="V58" s="42"/>
      <c r="W58" s="41"/>
      <c r="X58" s="42"/>
      <c r="Y58" s="43"/>
    </row>
    <row r="59" spans="1:25">
      <c r="A59" s="24"/>
      <c r="B59" s="13" t="s">
        <v>23</v>
      </c>
      <c r="C59" s="13">
        <v>22</v>
      </c>
      <c r="D59" s="115"/>
      <c r="E59" s="116"/>
      <c r="F59" s="116"/>
      <c r="G59" s="116"/>
      <c r="H59" s="116"/>
      <c r="I59" s="116"/>
      <c r="J59" s="16">
        <f t="shared" si="0"/>
        <v>0</v>
      </c>
      <c r="L59" s="14"/>
      <c r="M59" s="15"/>
      <c r="N59" s="15"/>
      <c r="O59" s="15"/>
      <c r="P59" s="15"/>
      <c r="Q59" s="15"/>
      <c r="R59" s="16">
        <f t="shared" si="1"/>
        <v>0</v>
      </c>
      <c r="S59" s="20"/>
      <c r="T59" s="21" t="e">
        <f>bdrate($D59:$D62,E59:E62,$L59:$L62,M59:M62)</f>
        <v>#VALUE!</v>
      </c>
      <c r="U59" s="22" t="e">
        <f>bdrate($D59:$D62,F59:F62,$L59:$L62,N59:N62)</f>
        <v>#VALUE!</v>
      </c>
      <c r="V59" s="22" t="e">
        <f>bdrate($D59:$D62,G59:G62,$L59:$L62,O59:O62)</f>
        <v>#VALUE!</v>
      </c>
      <c r="W59" s="44" t="e">
        <f>bdrateOld($D59:$D62,E59:E62,$L59:$L62,M59:M62)</f>
        <v>#VALUE!</v>
      </c>
      <c r="X59" s="45" t="e">
        <f>bdrateOld($D59:$D62,F59:F62,$L59:$L62,N59:N62)</f>
        <v>#VALUE!</v>
      </c>
      <c r="Y59" s="46" t="e">
        <f>bdrateOld($D59:$D62,G59:G62,$L59:$L62,O59:O62)</f>
        <v>#VALUE!</v>
      </c>
    </row>
    <row r="60" spans="1:25">
      <c r="A60" s="24"/>
      <c r="B60" s="24"/>
      <c r="C60" s="24">
        <v>27</v>
      </c>
      <c r="D60" s="117"/>
      <c r="E60" s="118"/>
      <c r="F60" s="118"/>
      <c r="G60" s="118"/>
      <c r="H60" s="118"/>
      <c r="I60" s="118"/>
      <c r="J60" s="27">
        <f t="shared" si="0"/>
        <v>0</v>
      </c>
      <c r="L60" s="25"/>
      <c r="M60" s="26"/>
      <c r="N60" s="26"/>
      <c r="O60" s="26"/>
      <c r="P60" s="26"/>
      <c r="Q60" s="26"/>
      <c r="R60" s="27">
        <f t="shared" si="1"/>
        <v>0</v>
      </c>
      <c r="S60" s="20"/>
      <c r="T60" s="31"/>
      <c r="U60" s="32"/>
      <c r="V60" s="32"/>
      <c r="W60" s="31"/>
      <c r="X60" s="32"/>
      <c r="Y60" s="33"/>
    </row>
    <row r="61" spans="1:25">
      <c r="A61" s="24"/>
      <c r="B61" s="24"/>
      <c r="C61" s="24">
        <v>32</v>
      </c>
      <c r="D61" s="117"/>
      <c r="E61" s="118"/>
      <c r="F61" s="118"/>
      <c r="G61" s="118"/>
      <c r="H61" s="118"/>
      <c r="I61" s="118"/>
      <c r="J61" s="27">
        <f t="shared" si="0"/>
        <v>0</v>
      </c>
      <c r="L61" s="25"/>
      <c r="M61" s="26"/>
      <c r="N61" s="26"/>
      <c r="O61" s="26"/>
      <c r="P61" s="26"/>
      <c r="Q61" s="26"/>
      <c r="R61" s="27">
        <f t="shared" si="1"/>
        <v>0</v>
      </c>
      <c r="S61" s="20"/>
      <c r="T61" s="31"/>
      <c r="U61" s="32"/>
      <c r="V61" s="32"/>
      <c r="W61" s="31"/>
      <c r="X61" s="32"/>
      <c r="Y61" s="33"/>
    </row>
    <row r="62" spans="1:25" ht="12.75" thickBot="1">
      <c r="A62" s="24"/>
      <c r="B62" s="34"/>
      <c r="C62" s="34">
        <v>37</v>
      </c>
      <c r="D62" s="119"/>
      <c r="E62" s="120"/>
      <c r="F62" s="120"/>
      <c r="G62" s="120"/>
      <c r="H62" s="120"/>
      <c r="I62" s="120"/>
      <c r="J62" s="37">
        <f t="shared" si="0"/>
        <v>0</v>
      </c>
      <c r="L62" s="35"/>
      <c r="M62" s="36"/>
      <c r="N62" s="36"/>
      <c r="O62" s="36"/>
      <c r="P62" s="36"/>
      <c r="Q62" s="36"/>
      <c r="R62" s="37">
        <f t="shared" si="1"/>
        <v>0</v>
      </c>
      <c r="S62" s="20"/>
      <c r="T62" s="41"/>
      <c r="U62" s="42"/>
      <c r="V62" s="42"/>
      <c r="W62" s="41"/>
      <c r="X62" s="42"/>
      <c r="Y62" s="43"/>
    </row>
    <row r="63" spans="1:25">
      <c r="A63" s="24"/>
      <c r="B63" s="13" t="s">
        <v>24</v>
      </c>
      <c r="C63" s="13">
        <v>22</v>
      </c>
      <c r="D63" s="115"/>
      <c r="E63" s="116"/>
      <c r="F63" s="116"/>
      <c r="G63" s="116"/>
      <c r="H63" s="116"/>
      <c r="I63" s="116"/>
      <c r="J63" s="16">
        <f t="shared" si="0"/>
        <v>0</v>
      </c>
      <c r="L63" s="14"/>
      <c r="M63" s="15"/>
      <c r="N63" s="15"/>
      <c r="O63" s="15"/>
      <c r="P63" s="15"/>
      <c r="Q63" s="15"/>
      <c r="R63" s="16">
        <f t="shared" si="1"/>
        <v>0</v>
      </c>
      <c r="S63" s="20"/>
      <c r="T63" s="21" t="e">
        <f>bdrate($D63:$D66,E63:E66,$L63:$L66,M63:M66)</f>
        <v>#VALUE!</v>
      </c>
      <c r="U63" s="22" t="e">
        <f>bdrate($D63:$D66,F63:F66,$L63:$L66,N63:N66)</f>
        <v>#VALUE!</v>
      </c>
      <c r="V63" s="22" t="e">
        <f>bdrate($D63:$D66,G63:G66,$L63:$L66,O63:O66)</f>
        <v>#VALUE!</v>
      </c>
      <c r="W63" s="44" t="e">
        <f>bdrateOld($D63:$D66,E63:E66,$L63:$L66,M63:M66)</f>
        <v>#VALUE!</v>
      </c>
      <c r="X63" s="45" t="e">
        <f>bdrateOld($D63:$D66,F63:F66,$L63:$L66,N63:N66)</f>
        <v>#VALUE!</v>
      </c>
      <c r="Y63" s="46" t="e">
        <f>bdrateOld($D63:$D66,G63:G66,$L63:$L66,O63:O66)</f>
        <v>#VALUE!</v>
      </c>
    </row>
    <row r="64" spans="1:25">
      <c r="A64" s="24"/>
      <c r="B64" s="24"/>
      <c r="C64" s="24">
        <v>27</v>
      </c>
      <c r="D64" s="117"/>
      <c r="E64" s="118"/>
      <c r="F64" s="118"/>
      <c r="G64" s="118"/>
      <c r="H64" s="118"/>
      <c r="I64" s="118"/>
      <c r="J64" s="27">
        <f t="shared" si="0"/>
        <v>0</v>
      </c>
      <c r="L64" s="25"/>
      <c r="M64" s="26"/>
      <c r="N64" s="26"/>
      <c r="O64" s="26"/>
      <c r="P64" s="26"/>
      <c r="Q64" s="26"/>
      <c r="R64" s="27">
        <f t="shared" si="1"/>
        <v>0</v>
      </c>
      <c r="S64" s="20"/>
      <c r="T64" s="31"/>
      <c r="U64" s="32"/>
      <c r="V64" s="32"/>
      <c r="W64" s="31"/>
      <c r="X64" s="32"/>
      <c r="Y64" s="33"/>
    </row>
    <row r="65" spans="1:25">
      <c r="A65" s="24"/>
      <c r="B65" s="24"/>
      <c r="C65" s="24">
        <v>32</v>
      </c>
      <c r="D65" s="117"/>
      <c r="E65" s="118"/>
      <c r="F65" s="118"/>
      <c r="G65" s="118"/>
      <c r="H65" s="118"/>
      <c r="I65" s="118"/>
      <c r="J65" s="27">
        <f t="shared" si="0"/>
        <v>0</v>
      </c>
      <c r="L65" s="25"/>
      <c r="M65" s="26"/>
      <c r="N65" s="26"/>
      <c r="O65" s="26"/>
      <c r="P65" s="26"/>
      <c r="Q65" s="26"/>
      <c r="R65" s="27">
        <f t="shared" si="1"/>
        <v>0</v>
      </c>
      <c r="S65" s="20"/>
      <c r="T65" s="31"/>
      <c r="U65" s="32"/>
      <c r="V65" s="32"/>
      <c r="W65" s="31"/>
      <c r="X65" s="32"/>
      <c r="Y65" s="33"/>
    </row>
    <row r="66" spans="1:25" ht="12.75" thickBot="1">
      <c r="A66" s="24"/>
      <c r="B66" s="34"/>
      <c r="C66" s="34">
        <v>37</v>
      </c>
      <c r="D66" s="119"/>
      <c r="E66" s="120"/>
      <c r="F66" s="120"/>
      <c r="G66" s="120"/>
      <c r="H66" s="120"/>
      <c r="I66" s="120"/>
      <c r="J66" s="37">
        <f t="shared" si="0"/>
        <v>0</v>
      </c>
      <c r="L66" s="35"/>
      <c r="M66" s="36"/>
      <c r="N66" s="36"/>
      <c r="O66" s="36"/>
      <c r="P66" s="36"/>
      <c r="Q66" s="36"/>
      <c r="R66" s="37">
        <f t="shared" si="1"/>
        <v>0</v>
      </c>
      <c r="S66" s="20"/>
      <c r="T66" s="41"/>
      <c r="U66" s="42"/>
      <c r="V66" s="42"/>
      <c r="W66" s="41"/>
      <c r="X66" s="42"/>
      <c r="Y66" s="43"/>
    </row>
    <row r="67" spans="1:25">
      <c r="A67" s="24"/>
      <c r="B67" s="13" t="s">
        <v>19</v>
      </c>
      <c r="C67" s="13">
        <v>22</v>
      </c>
      <c r="D67" s="115"/>
      <c r="E67" s="116"/>
      <c r="F67" s="116"/>
      <c r="G67" s="116"/>
      <c r="H67" s="116"/>
      <c r="I67" s="116"/>
      <c r="J67" s="16">
        <f t="shared" si="0"/>
        <v>0</v>
      </c>
      <c r="L67" s="14"/>
      <c r="M67" s="15"/>
      <c r="N67" s="15"/>
      <c r="O67" s="15"/>
      <c r="P67" s="15"/>
      <c r="Q67" s="15"/>
      <c r="R67" s="16">
        <f t="shared" si="1"/>
        <v>0</v>
      </c>
      <c r="S67" s="20"/>
      <c r="T67" s="21" t="e">
        <f>bdrate($D67:$D70,E67:E70,$L67:$L70,M67:M70)</f>
        <v>#VALUE!</v>
      </c>
      <c r="U67" s="22" t="e">
        <f>bdrate($D67:$D70,F67:F70,$L67:$L70,N67:N70)</f>
        <v>#VALUE!</v>
      </c>
      <c r="V67" s="22" t="e">
        <f>bdrate($D67:$D70,G67:G70,$L67:$L70,O67:O70)</f>
        <v>#VALUE!</v>
      </c>
      <c r="W67" s="44" t="e">
        <f>bdrateOld($D67:$D70,E67:E70,$L67:$L70,M67:M70)</f>
        <v>#VALUE!</v>
      </c>
      <c r="X67" s="45" t="e">
        <f>bdrateOld($D67:$D70,F67:F70,$L67:$L70,N67:N70)</f>
        <v>#VALUE!</v>
      </c>
      <c r="Y67" s="46" t="e">
        <f>bdrateOld($D67:$D70,G67:G70,$L67:$L70,O67:O70)</f>
        <v>#VALUE!</v>
      </c>
    </row>
    <row r="68" spans="1:25">
      <c r="A68" s="24"/>
      <c r="B68" s="24"/>
      <c r="C68" s="24">
        <v>27</v>
      </c>
      <c r="D68" s="117"/>
      <c r="E68" s="118"/>
      <c r="F68" s="118"/>
      <c r="G68" s="118"/>
      <c r="H68" s="118"/>
      <c r="I68" s="118"/>
      <c r="J68" s="27">
        <f t="shared" si="0"/>
        <v>0</v>
      </c>
      <c r="L68" s="25"/>
      <c r="M68" s="26"/>
      <c r="N68" s="26"/>
      <c r="O68" s="26"/>
      <c r="P68" s="26"/>
      <c r="Q68" s="26"/>
      <c r="R68" s="27">
        <f t="shared" si="1"/>
        <v>0</v>
      </c>
      <c r="S68" s="20"/>
      <c r="T68" s="31"/>
      <c r="U68" s="32"/>
      <c r="V68" s="32"/>
      <c r="W68" s="31"/>
      <c r="X68" s="32"/>
      <c r="Y68" s="33"/>
    </row>
    <row r="69" spans="1:25">
      <c r="A69" s="24"/>
      <c r="B69" s="24"/>
      <c r="C69" s="24">
        <v>32</v>
      </c>
      <c r="D69" s="117"/>
      <c r="E69" s="118"/>
      <c r="F69" s="118"/>
      <c r="G69" s="118"/>
      <c r="H69" s="118"/>
      <c r="I69" s="118"/>
      <c r="J69" s="27">
        <f t="shared" si="0"/>
        <v>0</v>
      </c>
      <c r="L69" s="25"/>
      <c r="M69" s="26"/>
      <c r="N69" s="26"/>
      <c r="O69" s="26"/>
      <c r="P69" s="26"/>
      <c r="Q69" s="26"/>
      <c r="R69" s="27">
        <f t="shared" si="1"/>
        <v>0</v>
      </c>
      <c r="S69" s="20"/>
      <c r="T69" s="31"/>
      <c r="U69" s="32"/>
      <c r="V69" s="32"/>
      <c r="W69" s="31"/>
      <c r="X69" s="32"/>
      <c r="Y69" s="33"/>
    </row>
    <row r="70" spans="1:25" ht="12.75" thickBot="1">
      <c r="A70" s="34"/>
      <c r="B70" s="34"/>
      <c r="C70" s="34">
        <v>37</v>
      </c>
      <c r="D70" s="119"/>
      <c r="E70" s="120"/>
      <c r="F70" s="120"/>
      <c r="G70" s="120"/>
      <c r="H70" s="120"/>
      <c r="I70" s="120"/>
      <c r="J70" s="37">
        <f t="shared" si="0"/>
        <v>0</v>
      </c>
      <c r="L70" s="35"/>
      <c r="M70" s="36"/>
      <c r="N70" s="36"/>
      <c r="O70" s="36"/>
      <c r="P70" s="36"/>
      <c r="Q70" s="36"/>
      <c r="R70" s="37">
        <f t="shared" si="1"/>
        <v>0</v>
      </c>
      <c r="S70" s="20"/>
      <c r="T70" s="41"/>
      <c r="U70" s="42"/>
      <c r="V70" s="42"/>
      <c r="W70" s="41"/>
      <c r="X70" s="42"/>
      <c r="Y70" s="43"/>
    </row>
    <row r="71" spans="1:25">
      <c r="A71" s="13" t="s">
        <v>25</v>
      </c>
      <c r="B71" s="13" t="s">
        <v>26</v>
      </c>
      <c r="C71" s="13">
        <v>22</v>
      </c>
      <c r="D71" s="115"/>
      <c r="E71" s="116"/>
      <c r="F71" s="116"/>
      <c r="G71" s="116"/>
      <c r="H71" s="116"/>
      <c r="I71" s="116"/>
      <c r="J71" s="16">
        <f t="shared" si="0"/>
        <v>0</v>
      </c>
      <c r="L71" s="14"/>
      <c r="M71" s="15"/>
      <c r="N71" s="15"/>
      <c r="O71" s="15"/>
      <c r="P71" s="15"/>
      <c r="Q71" s="15"/>
      <c r="R71" s="16">
        <f t="shared" si="1"/>
        <v>0</v>
      </c>
      <c r="S71" s="20"/>
      <c r="T71" s="21" t="e">
        <f>bdrate($D71:$D74,E71:E74,$L71:$L74,M71:M74)</f>
        <v>#VALUE!</v>
      </c>
      <c r="U71" s="22" t="e">
        <f>bdrate($D71:$D74,F71:F74,$L71:$L74,N71:N74)</f>
        <v>#VALUE!</v>
      </c>
      <c r="V71" s="22" t="e">
        <f>bdrate($D71:$D74,G71:G74,$L71:$L74,O71:O74)</f>
        <v>#VALUE!</v>
      </c>
      <c r="W71" s="44" t="e">
        <f>bdrateOld($D71:$D74,E71:E74,$L71:$L74,M71:M74)</f>
        <v>#VALUE!</v>
      </c>
      <c r="X71" s="45" t="e">
        <f>bdrateOld($D71:$D74,F71:F74,$L71:$L74,N71:N74)</f>
        <v>#VALUE!</v>
      </c>
      <c r="Y71" s="46" t="e">
        <f>bdrateOld($D71:$D74,G71:G74,$L71:$L74,O71:O74)</f>
        <v>#VALUE!</v>
      </c>
    </row>
    <row r="72" spans="1:25">
      <c r="A72" s="24" t="s">
        <v>27</v>
      </c>
      <c r="B72" s="24"/>
      <c r="C72" s="24">
        <v>27</v>
      </c>
      <c r="D72" s="117"/>
      <c r="E72" s="118"/>
      <c r="F72" s="118"/>
      <c r="G72" s="118"/>
      <c r="H72" s="118"/>
      <c r="I72" s="118"/>
      <c r="J72" s="27">
        <f t="shared" si="0"/>
        <v>0</v>
      </c>
      <c r="L72" s="25"/>
      <c r="M72" s="26"/>
      <c r="N72" s="26"/>
      <c r="O72" s="26"/>
      <c r="P72" s="26"/>
      <c r="Q72" s="26"/>
      <c r="R72" s="27">
        <f t="shared" si="1"/>
        <v>0</v>
      </c>
      <c r="S72" s="20"/>
      <c r="T72" s="31"/>
      <c r="U72" s="32"/>
      <c r="V72" s="32"/>
      <c r="W72" s="31"/>
      <c r="X72" s="32"/>
      <c r="Y72" s="33"/>
    </row>
    <row r="73" spans="1:25">
      <c r="A73" s="24"/>
      <c r="B73" s="24"/>
      <c r="C73" s="24">
        <v>32</v>
      </c>
      <c r="D73" s="117"/>
      <c r="E73" s="118"/>
      <c r="F73" s="118"/>
      <c r="G73" s="118"/>
      <c r="H73" s="118"/>
      <c r="I73" s="118"/>
      <c r="J73" s="27">
        <f t="shared" si="0"/>
        <v>0</v>
      </c>
      <c r="L73" s="25"/>
      <c r="M73" s="26"/>
      <c r="N73" s="26"/>
      <c r="O73" s="26"/>
      <c r="P73" s="26"/>
      <c r="Q73" s="26"/>
      <c r="R73" s="27">
        <f t="shared" si="1"/>
        <v>0</v>
      </c>
      <c r="S73" s="20"/>
      <c r="T73" s="31"/>
      <c r="U73" s="32"/>
      <c r="V73" s="32"/>
      <c r="W73" s="31"/>
      <c r="X73" s="32"/>
      <c r="Y73" s="33"/>
    </row>
    <row r="74" spans="1:25" ht="12.75" thickBot="1">
      <c r="A74" s="24"/>
      <c r="B74" s="34"/>
      <c r="C74" s="34">
        <v>37</v>
      </c>
      <c r="D74" s="119"/>
      <c r="E74" s="120"/>
      <c r="F74" s="120"/>
      <c r="G74" s="120"/>
      <c r="H74" s="120"/>
      <c r="I74" s="120"/>
      <c r="J74" s="37">
        <f t="shared" si="0"/>
        <v>0</v>
      </c>
      <c r="L74" s="35"/>
      <c r="M74" s="36"/>
      <c r="N74" s="36"/>
      <c r="O74" s="36"/>
      <c r="P74" s="36"/>
      <c r="Q74" s="36"/>
      <c r="R74" s="37">
        <f t="shared" si="1"/>
        <v>0</v>
      </c>
      <c r="S74" s="20"/>
      <c r="T74" s="41"/>
      <c r="U74" s="42"/>
      <c r="V74" s="42"/>
      <c r="W74" s="41"/>
      <c r="X74" s="42"/>
      <c r="Y74" s="43"/>
    </row>
    <row r="75" spans="1:25">
      <c r="A75" s="24"/>
      <c r="B75" s="13" t="s">
        <v>28</v>
      </c>
      <c r="C75" s="13">
        <v>22</v>
      </c>
      <c r="D75" s="115"/>
      <c r="E75" s="116"/>
      <c r="F75" s="116"/>
      <c r="G75" s="116"/>
      <c r="H75" s="116"/>
      <c r="I75" s="116"/>
      <c r="J75" s="16">
        <f t="shared" si="0"/>
        <v>0</v>
      </c>
      <c r="L75" s="14"/>
      <c r="M75" s="15"/>
      <c r="N75" s="15"/>
      <c r="O75" s="15"/>
      <c r="P75" s="15"/>
      <c r="Q75" s="15"/>
      <c r="R75" s="16">
        <f t="shared" si="1"/>
        <v>0</v>
      </c>
      <c r="S75" s="20"/>
      <c r="T75" s="21" t="e">
        <f>bdrate($D75:$D78,E75:E78,$L75:$L78,M75:M78)</f>
        <v>#VALUE!</v>
      </c>
      <c r="U75" s="22" t="e">
        <f>bdrate($D75:$D78,F75:F78,$L75:$L78,N75:N78)</f>
        <v>#VALUE!</v>
      </c>
      <c r="V75" s="22" t="e">
        <f>bdrate($D75:$D78,G75:G78,$L75:$L78,O75:O78)</f>
        <v>#VALUE!</v>
      </c>
      <c r="W75" s="44" t="e">
        <f>bdrateOld($D75:$D78,E75:E78,$L75:$L78,M75:M78)</f>
        <v>#VALUE!</v>
      </c>
      <c r="X75" s="45" t="e">
        <f>bdrateOld($D75:$D78,F75:F78,$L75:$L78,N75:N78)</f>
        <v>#VALUE!</v>
      </c>
      <c r="Y75" s="46" t="e">
        <f>bdrateOld($D75:$D78,G75:G78,$L75:$L78,O75:O78)</f>
        <v>#VALUE!</v>
      </c>
    </row>
    <row r="76" spans="1:25">
      <c r="A76" s="24"/>
      <c r="B76" s="24"/>
      <c r="C76" s="24">
        <v>27</v>
      </c>
      <c r="D76" s="117"/>
      <c r="E76" s="118"/>
      <c r="F76" s="118"/>
      <c r="G76" s="118"/>
      <c r="H76" s="118"/>
      <c r="I76" s="118"/>
      <c r="J76" s="27">
        <f t="shared" si="0"/>
        <v>0</v>
      </c>
      <c r="L76" s="25"/>
      <c r="M76" s="26"/>
      <c r="N76" s="26"/>
      <c r="O76" s="26"/>
      <c r="P76" s="26"/>
      <c r="Q76" s="26"/>
      <c r="R76" s="27">
        <f t="shared" si="1"/>
        <v>0</v>
      </c>
      <c r="S76" s="20"/>
      <c r="T76" s="31"/>
      <c r="U76" s="32"/>
      <c r="V76" s="32"/>
      <c r="W76" s="31"/>
      <c r="X76" s="32"/>
      <c r="Y76" s="33"/>
    </row>
    <row r="77" spans="1:25">
      <c r="A77" s="24"/>
      <c r="B77" s="24"/>
      <c r="C77" s="24">
        <v>32</v>
      </c>
      <c r="D77" s="117"/>
      <c r="E77" s="118"/>
      <c r="F77" s="118"/>
      <c r="G77" s="118"/>
      <c r="H77" s="118"/>
      <c r="I77" s="118"/>
      <c r="J77" s="27">
        <f t="shared" si="0"/>
        <v>0</v>
      </c>
      <c r="L77" s="25"/>
      <c r="M77" s="26"/>
      <c r="N77" s="26"/>
      <c r="O77" s="26"/>
      <c r="P77" s="26"/>
      <c r="Q77" s="26"/>
      <c r="R77" s="27">
        <f t="shared" si="1"/>
        <v>0</v>
      </c>
      <c r="S77" s="20"/>
      <c r="T77" s="31"/>
      <c r="U77" s="32"/>
      <c r="V77" s="32"/>
      <c r="W77" s="31"/>
      <c r="X77" s="32"/>
      <c r="Y77" s="33"/>
    </row>
    <row r="78" spans="1:25" ht="12.75" thickBot="1">
      <c r="A78" s="24"/>
      <c r="B78" s="34"/>
      <c r="C78" s="34">
        <v>37</v>
      </c>
      <c r="D78" s="119"/>
      <c r="E78" s="120"/>
      <c r="F78" s="120"/>
      <c r="G78" s="120"/>
      <c r="H78" s="120"/>
      <c r="I78" s="120"/>
      <c r="J78" s="37">
        <f t="shared" si="0"/>
        <v>0</v>
      </c>
      <c r="L78" s="35"/>
      <c r="M78" s="36"/>
      <c r="N78" s="36"/>
      <c r="O78" s="36"/>
      <c r="P78" s="36"/>
      <c r="Q78" s="36"/>
      <c r="R78" s="37">
        <f t="shared" si="1"/>
        <v>0</v>
      </c>
      <c r="S78" s="20"/>
      <c r="T78" s="41"/>
      <c r="U78" s="42"/>
      <c r="V78" s="42"/>
      <c r="W78" s="41"/>
      <c r="X78" s="42"/>
      <c r="Y78" s="43"/>
    </row>
    <row r="79" spans="1:25">
      <c r="A79" s="24"/>
      <c r="B79" s="13" t="s">
        <v>29</v>
      </c>
      <c r="C79" s="13">
        <v>22</v>
      </c>
      <c r="D79" s="115"/>
      <c r="E79" s="116"/>
      <c r="F79" s="116"/>
      <c r="G79" s="116"/>
      <c r="H79" s="116"/>
      <c r="I79" s="116"/>
      <c r="J79" s="16">
        <f t="shared" si="0"/>
        <v>0</v>
      </c>
      <c r="L79" s="14"/>
      <c r="M79" s="15"/>
      <c r="N79" s="15"/>
      <c r="O79" s="15"/>
      <c r="P79" s="15"/>
      <c r="Q79" s="15"/>
      <c r="R79" s="16">
        <f t="shared" si="1"/>
        <v>0</v>
      </c>
      <c r="S79" s="20"/>
      <c r="T79" s="21" t="e">
        <f>bdrate($D79:$D82,E79:E82,$L79:$L82,M79:M82)</f>
        <v>#VALUE!</v>
      </c>
      <c r="U79" s="22" t="e">
        <f>bdrate($D79:$D82,F79:F82,$L79:$L82,N79:N82)</f>
        <v>#VALUE!</v>
      </c>
      <c r="V79" s="22" t="e">
        <f>bdrate($D79:$D82,G79:G82,$L79:$L82,O79:O82)</f>
        <v>#VALUE!</v>
      </c>
      <c r="W79" s="44" t="e">
        <f>bdrateOld($D79:$D82,E79:E82,$L79:$L82,M79:M82)</f>
        <v>#VALUE!</v>
      </c>
      <c r="X79" s="45" t="e">
        <f>bdrateOld($D79:$D82,F79:F82,$L79:$L82,N79:N82)</f>
        <v>#VALUE!</v>
      </c>
      <c r="Y79" s="46" t="e">
        <f>bdrateOld($D79:$D82,G79:G82,$L79:$L82,O79:O82)</f>
        <v>#VALUE!</v>
      </c>
    </row>
    <row r="80" spans="1:25">
      <c r="A80" s="24"/>
      <c r="B80" s="24"/>
      <c r="C80" s="24">
        <v>27</v>
      </c>
      <c r="D80" s="117"/>
      <c r="E80" s="118"/>
      <c r="F80" s="118"/>
      <c r="G80" s="118"/>
      <c r="H80" s="118"/>
      <c r="I80" s="118"/>
      <c r="J80" s="27">
        <f t="shared" si="0"/>
        <v>0</v>
      </c>
      <c r="L80" s="25"/>
      <c r="M80" s="26"/>
      <c r="N80" s="26"/>
      <c r="O80" s="26"/>
      <c r="P80" s="26"/>
      <c r="Q80" s="26"/>
      <c r="R80" s="27">
        <f t="shared" si="1"/>
        <v>0</v>
      </c>
      <c r="S80" s="20"/>
      <c r="T80" s="31"/>
      <c r="U80" s="32"/>
      <c r="V80" s="32"/>
      <c r="W80" s="31"/>
      <c r="X80" s="32"/>
      <c r="Y80" s="33"/>
    </row>
    <row r="81" spans="1:25">
      <c r="A81" s="24"/>
      <c r="B81" s="24"/>
      <c r="C81" s="24">
        <v>32</v>
      </c>
      <c r="D81" s="117"/>
      <c r="E81" s="118"/>
      <c r="F81" s="118"/>
      <c r="G81" s="118"/>
      <c r="H81" s="118"/>
      <c r="I81" s="118"/>
      <c r="J81" s="27">
        <f t="shared" si="0"/>
        <v>0</v>
      </c>
      <c r="L81" s="25"/>
      <c r="M81" s="26"/>
      <c r="N81" s="26"/>
      <c r="O81" s="26"/>
      <c r="P81" s="26"/>
      <c r="Q81" s="26"/>
      <c r="R81" s="27">
        <f t="shared" si="1"/>
        <v>0</v>
      </c>
      <c r="S81" s="20"/>
      <c r="T81" s="31"/>
      <c r="U81" s="32"/>
      <c r="V81" s="32"/>
      <c r="W81" s="31"/>
      <c r="X81" s="32"/>
      <c r="Y81" s="33"/>
    </row>
    <row r="82" spans="1:25" ht="12.75" thickBot="1">
      <c r="A82" s="34"/>
      <c r="B82" s="34"/>
      <c r="C82" s="34">
        <v>37</v>
      </c>
      <c r="D82" s="119"/>
      <c r="E82" s="120"/>
      <c r="F82" s="120"/>
      <c r="G82" s="120"/>
      <c r="H82" s="120"/>
      <c r="I82" s="120"/>
      <c r="J82" s="37">
        <f t="shared" si="0"/>
        <v>0</v>
      </c>
      <c r="L82" s="35"/>
      <c r="M82" s="36"/>
      <c r="N82" s="36"/>
      <c r="O82" s="36"/>
      <c r="P82" s="36"/>
      <c r="Q82" s="36"/>
      <c r="R82" s="37">
        <f t="shared" si="1"/>
        <v>0</v>
      </c>
      <c r="S82" s="20"/>
      <c r="T82" s="41"/>
      <c r="U82" s="42"/>
      <c r="V82" s="42"/>
      <c r="W82" s="41"/>
      <c r="X82" s="42"/>
      <c r="Y82" s="43"/>
    </row>
    <row r="83" spans="1:25">
      <c r="B83" s="1" t="s">
        <v>2</v>
      </c>
      <c r="T83" s="21"/>
      <c r="U83" s="22"/>
      <c r="V83" s="22"/>
      <c r="W83" s="21"/>
      <c r="X83" s="22"/>
      <c r="Y83" s="23"/>
    </row>
    <row r="84" spans="1:25">
      <c r="B84" s="1" t="s">
        <v>7</v>
      </c>
      <c r="T84" s="44" t="e">
        <f t="shared" ref="T84:Y84" si="2">AVERAGE(T19,T23,T27,T31,T35)</f>
        <v>#VALUE!</v>
      </c>
      <c r="U84" s="45" t="e">
        <f t="shared" si="2"/>
        <v>#VALUE!</v>
      </c>
      <c r="V84" s="45" t="e">
        <f t="shared" si="2"/>
        <v>#VALUE!</v>
      </c>
      <c r="W84" s="44" t="e">
        <f t="shared" si="2"/>
        <v>#VALUE!</v>
      </c>
      <c r="X84" s="45" t="e">
        <f t="shared" si="2"/>
        <v>#VALUE!</v>
      </c>
      <c r="Y84" s="46" t="e">
        <f t="shared" si="2"/>
        <v>#VALUE!</v>
      </c>
    </row>
    <row r="85" spans="1:25">
      <c r="B85" s="1" t="s">
        <v>14</v>
      </c>
      <c r="T85" s="44" t="e">
        <f t="shared" ref="T85:Y85" si="3">AVERAGE(T39,T43,T47,T51)</f>
        <v>#VALUE!</v>
      </c>
      <c r="U85" s="45" t="e">
        <f t="shared" si="3"/>
        <v>#VALUE!</v>
      </c>
      <c r="V85" s="45" t="e">
        <f t="shared" si="3"/>
        <v>#VALUE!</v>
      </c>
      <c r="W85" s="44" t="e">
        <f t="shared" si="3"/>
        <v>#VALUE!</v>
      </c>
      <c r="X85" s="45" t="e">
        <f t="shared" si="3"/>
        <v>#VALUE!</v>
      </c>
      <c r="Y85" s="46" t="e">
        <f t="shared" si="3"/>
        <v>#VALUE!</v>
      </c>
    </row>
    <row r="86" spans="1:25">
      <c r="B86" s="1" t="s">
        <v>20</v>
      </c>
      <c r="T86" s="44" t="e">
        <f t="shared" ref="T86:Y86" si="4">AVERAGE(T55,T59,T63,T67)</f>
        <v>#VALUE!</v>
      </c>
      <c r="U86" s="45" t="e">
        <f t="shared" si="4"/>
        <v>#VALUE!</v>
      </c>
      <c r="V86" s="45" t="e">
        <f t="shared" si="4"/>
        <v>#VALUE!</v>
      </c>
      <c r="W86" s="44" t="e">
        <f t="shared" si="4"/>
        <v>#VALUE!</v>
      </c>
      <c r="X86" s="45" t="e">
        <f t="shared" si="4"/>
        <v>#VALUE!</v>
      </c>
      <c r="Y86" s="46" t="e">
        <f t="shared" si="4"/>
        <v>#VALUE!</v>
      </c>
    </row>
    <row r="87" spans="1:25" ht="12.75" thickBot="1">
      <c r="B87" s="1" t="s">
        <v>30</v>
      </c>
      <c r="T87" s="44" t="e">
        <f t="shared" ref="T87:Y87" si="5">AVERAGE(T71,T75,T79)</f>
        <v>#VALUE!</v>
      </c>
      <c r="U87" s="45" t="e">
        <f t="shared" si="5"/>
        <v>#VALUE!</v>
      </c>
      <c r="V87" s="45" t="e">
        <f t="shared" si="5"/>
        <v>#VALUE!</v>
      </c>
      <c r="W87" s="44" t="e">
        <f t="shared" si="5"/>
        <v>#VALUE!</v>
      </c>
      <c r="X87" s="45" t="e">
        <f t="shared" si="5"/>
        <v>#VALUE!</v>
      </c>
      <c r="Y87" s="46" t="e">
        <f t="shared" si="5"/>
        <v>#VALUE!</v>
      </c>
    </row>
    <row r="88" spans="1:25" ht="12.75" thickBot="1">
      <c r="A88" s="3"/>
      <c r="B88" s="4" t="s">
        <v>31</v>
      </c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7" t="e">
        <f t="shared" ref="T88:Y88" si="6">AVERAGE(T3:T82)</f>
        <v>#VALUE!</v>
      </c>
      <c r="U88" s="48" t="e">
        <f t="shared" si="6"/>
        <v>#VALUE!</v>
      </c>
      <c r="V88" s="49" t="e">
        <f t="shared" si="6"/>
        <v>#VALUE!</v>
      </c>
      <c r="W88" s="48" t="e">
        <f t="shared" si="6"/>
        <v>#VALUE!</v>
      </c>
      <c r="X88" s="48" t="e">
        <f t="shared" si="6"/>
        <v>#VALUE!</v>
      </c>
      <c r="Y88" s="49" t="e">
        <f t="shared" si="6"/>
        <v>#VALUE!</v>
      </c>
    </row>
    <row r="89" spans="1:25">
      <c r="B89" s="1" t="s">
        <v>32</v>
      </c>
      <c r="I89" s="50" t="e">
        <f>GEOMEAN(I3:I82)</f>
        <v>#NUM!</v>
      </c>
      <c r="J89" s="50" t="e">
        <f>GEOMEAN(J3:J82)</f>
        <v>#NUM!</v>
      </c>
      <c r="Q89" s="50" t="e">
        <f>GEOMEAN(Q3:Q82)</f>
        <v>#NUM!</v>
      </c>
      <c r="R89" s="50" t="e">
        <f>GEOMEAN(R3:R82)</f>
        <v>#NUM!</v>
      </c>
    </row>
    <row r="90" spans="1:25">
      <c r="B90" s="1" t="s">
        <v>33</v>
      </c>
      <c r="Q90" s="51" t="e">
        <f>Q89/I89</f>
        <v>#NUM!</v>
      </c>
      <c r="R90" s="51" t="e">
        <f>R89/J89</f>
        <v>#NUM!</v>
      </c>
    </row>
    <row r="91" spans="1:25">
      <c r="B91" s="1" t="s">
        <v>34</v>
      </c>
      <c r="I91" s="50">
        <f>SUM(I3:I82)/3600</f>
        <v>0</v>
      </c>
      <c r="J91" s="50">
        <f>SUM(J3:J82)</f>
        <v>0</v>
      </c>
      <c r="Q91" s="50">
        <f>SUM(Q3:Q82)/3600</f>
        <v>0</v>
      </c>
      <c r="R91" s="50">
        <f>SUM(R3:R82)</f>
        <v>0</v>
      </c>
    </row>
  </sheetData>
  <mergeCells count="4">
    <mergeCell ref="D1:J1"/>
    <mergeCell ref="L1:R1"/>
    <mergeCell ref="T1:V1"/>
    <mergeCell ref="W1:Y1"/>
  </mergeCells>
  <phoneticPr fontId="1" type="noConversion"/>
  <conditionalFormatting sqref="T88:Y88 W83:Y87 W78:X78 T3:V87 W3:Y3 W7:Y7 W11:Y11 W15:Y15 W19:Y19 W23:Y23 W27:Y27 W31:Y31 W35:Y35 W39:Y39 W43:Y43 W47:Y47 W51:Y51 W55:Y55 W59:Y59 W63:Y63 W67:Y67 W71:Y71 W75:Y75 W79:Y79 W6:X6 W10:X10 W14:X14 W18:X18 W22:X22 W26:X26 W30:X30 W34:X34 W38:X38 W42:X42 W46:X46 W50:X50 W54:X54 W58:X58 W62:X62 W66:X66 W70:X70 W74:X74">
    <cfRule type="cellIs" dxfId="1" priority="45" stopIfTrue="1" operator="greaterThan">
      <formula>0.03</formula>
    </cfRule>
    <cfRule type="cellIs" dxfId="0" priority="46" stopIfTrue="1" operator="lessThan">
      <formula>-0.03</formula>
    </cfRule>
  </conditionalFormatting>
  <pageMargins left="0.75" right="0.75" top="1" bottom="1" header="0.5" footer="0.5"/>
  <pageSetup paperSize="9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16</vt:i4>
      </vt:variant>
    </vt:vector>
  </HeadingPairs>
  <TitlesOfParts>
    <vt:vector size="25" baseType="lpstr">
      <vt:lpstr>Summary</vt:lpstr>
      <vt:lpstr>AI-HE</vt:lpstr>
      <vt:lpstr>AI-LC</vt:lpstr>
      <vt:lpstr>RA-HE</vt:lpstr>
      <vt:lpstr>RA-LC</vt:lpstr>
      <vt:lpstr>LB-HE</vt:lpstr>
      <vt:lpstr>LB-LC</vt:lpstr>
      <vt:lpstr>LP-HE</vt:lpstr>
      <vt:lpstr>LP-LC</vt:lpstr>
      <vt:lpstr>'LB-HE'!excel</vt:lpstr>
      <vt:lpstr>'LB-LC'!excel</vt:lpstr>
      <vt:lpstr>'LP-LC'!excel</vt:lpstr>
      <vt:lpstr>'RA-HE'!excel</vt:lpstr>
      <vt:lpstr>'RA-LC'!excel</vt:lpstr>
      <vt:lpstr>'AI-HE'!excel_1</vt:lpstr>
      <vt:lpstr>'AI-LC'!excel_1</vt:lpstr>
      <vt:lpstr>'LB-HE'!excel_1</vt:lpstr>
      <vt:lpstr>'LB-LC'!excel_1</vt:lpstr>
      <vt:lpstr>'LP-HE'!excel_1</vt:lpstr>
      <vt:lpstr>'LP-LC'!excel_1</vt:lpstr>
      <vt:lpstr>'RA-HE'!excel_1</vt:lpstr>
      <vt:lpstr>'RA-LC'!excel_1</vt:lpstr>
      <vt:lpstr>'AI-HE'!excel_2</vt:lpstr>
      <vt:lpstr>'AI-LC'!excel_2</vt:lpstr>
      <vt:lpstr>'LP-HE'!excel_2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Bossen</dc:creator>
  <cp:lastModifiedBy>HendryHendry/선임연구원/Convergence(연)ATS그룹(hendry.hendry</cp:lastModifiedBy>
  <dcterms:created xsi:type="dcterms:W3CDTF">2011-06-30T00:09:01Z</dcterms:created>
  <dcterms:modified xsi:type="dcterms:W3CDTF">2011-11-16T01:39:42Z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