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975" windowHeight="8640"/>
  </bookViews>
  <sheets>
    <sheet name="Summary" sheetId="1" r:id="rId1"/>
    <sheet name="Intra_HE" sheetId="2" r:id="rId2"/>
    <sheet name="Intra_LC" sheetId="3" r:id="rId3"/>
  </sheets>
  <calcPr calcId="125725"/>
</workbook>
</file>

<file path=xl/calcChain.xml><?xml version="1.0" encoding="utf-8"?>
<calcChain xmlns="http://schemas.openxmlformats.org/spreadsheetml/2006/main">
  <c r="AF80" i="3"/>
  <c r="AE80"/>
  <c r="AD80"/>
  <c r="AF79"/>
  <c r="AE79"/>
  <c r="AD79"/>
  <c r="AF78"/>
  <c r="AE78"/>
  <c r="AD78"/>
  <c r="AF77"/>
  <c r="AE77"/>
  <c r="AD77"/>
  <c r="AF76"/>
  <c r="AE76"/>
  <c r="AD76"/>
  <c r="AF75"/>
  <c r="AE75"/>
  <c r="AD75"/>
  <c r="U80"/>
  <c r="T80"/>
  <c r="S80"/>
  <c r="U79"/>
  <c r="T79"/>
  <c r="S79"/>
  <c r="U78"/>
  <c r="T78"/>
  <c r="S78"/>
  <c r="U77"/>
  <c r="T77"/>
  <c r="S77"/>
  <c r="U76"/>
  <c r="T76"/>
  <c r="S76"/>
  <c r="U75"/>
  <c r="T75"/>
  <c r="S75"/>
  <c r="AF80" i="2"/>
  <c r="AE80"/>
  <c r="AD80"/>
  <c r="AF79"/>
  <c r="AE79"/>
  <c r="AD79"/>
  <c r="AF78"/>
  <c r="AE78"/>
  <c r="AD78"/>
  <c r="AF77"/>
  <c r="AE77"/>
  <c r="AD77"/>
  <c r="AF76"/>
  <c r="AE76"/>
  <c r="AD76"/>
  <c r="AF75"/>
  <c r="AE75"/>
  <c r="AD75"/>
  <c r="U80"/>
  <c r="T80"/>
  <c r="S80"/>
  <c r="U79"/>
  <c r="T79"/>
  <c r="S79"/>
  <c r="U78"/>
  <c r="T78"/>
  <c r="S78"/>
  <c r="U77"/>
  <c r="T77"/>
  <c r="S77"/>
  <c r="U76"/>
  <c r="T76"/>
  <c r="S76"/>
  <c r="U75"/>
  <c r="T75"/>
  <c r="S75"/>
  <c r="AB83"/>
  <c r="AB81"/>
  <c r="AB82" s="1"/>
  <c r="AC74"/>
  <c r="AC73"/>
  <c r="AC72"/>
  <c r="AC71"/>
  <c r="AC70"/>
  <c r="AC69"/>
  <c r="AC68"/>
  <c r="AC67"/>
  <c r="AC66"/>
  <c r="AC65"/>
  <c r="AC64"/>
  <c r="AC63"/>
  <c r="AC62"/>
  <c r="AC61"/>
  <c r="AC60"/>
  <c r="AC59"/>
  <c r="AC58"/>
  <c r="AC57"/>
  <c r="AC56"/>
  <c r="AC55"/>
  <c r="AC54"/>
  <c r="AC53"/>
  <c r="AC52"/>
  <c r="AC51"/>
  <c r="AC50"/>
  <c r="AC49"/>
  <c r="AC48"/>
  <c r="AC47"/>
  <c r="AC46"/>
  <c r="AC45"/>
  <c r="AC44"/>
  <c r="AC43"/>
  <c r="AC42"/>
  <c r="AC41"/>
  <c r="AC40"/>
  <c r="AC39"/>
  <c r="AC38"/>
  <c r="AC37"/>
  <c r="AC36"/>
  <c r="AC35"/>
  <c r="AC34"/>
  <c r="AC33"/>
  <c r="AC32"/>
  <c r="AC31"/>
  <c r="AC30"/>
  <c r="AC29"/>
  <c r="AC28"/>
  <c r="AC27"/>
  <c r="AC26"/>
  <c r="AC25"/>
  <c r="AC24"/>
  <c r="AC23"/>
  <c r="AC22"/>
  <c r="AC21"/>
  <c r="AC20"/>
  <c r="AC19"/>
  <c r="AC18"/>
  <c r="AC17"/>
  <c r="AC16"/>
  <c r="AC15"/>
  <c r="AC14"/>
  <c r="AC13"/>
  <c r="AC12"/>
  <c r="AC11"/>
  <c r="AC10"/>
  <c r="AC9"/>
  <c r="AC8"/>
  <c r="AC7"/>
  <c r="AC6"/>
  <c r="AC5"/>
  <c r="AC4"/>
  <c r="AC3"/>
  <c r="AC83" s="1"/>
  <c r="AC81" l="1"/>
  <c r="AC82" s="1"/>
</calcChain>
</file>

<file path=xl/sharedStrings.xml><?xml version="1.0" encoding="utf-8"?>
<sst xmlns="http://schemas.openxmlformats.org/spreadsheetml/2006/main" count="278" uniqueCount="75">
  <si>
    <t>S1</t>
  </si>
  <si>
    <t>QPISlice</t>
  </si>
  <si>
    <t>kbps</t>
  </si>
  <si>
    <t>U psnr</t>
  </si>
  <si>
    <t>V psnr</t>
  </si>
  <si>
    <t>Y psnr</t>
  </si>
  <si>
    <t>Enc T [s]</t>
  </si>
  <si>
    <t>Dec T [s]</t>
  </si>
  <si>
    <t>Enc T [h]</t>
  </si>
  <si>
    <t>Enc T</t>
  </si>
  <si>
    <t>BD-rate Y</t>
  </si>
  <si>
    <t>BD-rate V</t>
  </si>
  <si>
    <t>Class A</t>
  </si>
  <si>
    <t>S01</t>
  </si>
  <si>
    <t>!</t>
  </si>
  <si>
    <t>4K</t>
  </si>
  <si>
    <t>Traffic</t>
  </si>
  <si>
    <t>S02</t>
  </si>
  <si>
    <t>PeopleOnStreet</t>
  </si>
  <si>
    <t>Class B</t>
  </si>
  <si>
    <t>S03</t>
  </si>
  <si>
    <t>1080p</t>
  </si>
  <si>
    <t>Kimono</t>
  </si>
  <si>
    <t>S04</t>
  </si>
  <si>
    <t>ParkScene</t>
  </si>
  <si>
    <t>S05</t>
  </si>
  <si>
    <t>Cactus</t>
  </si>
  <si>
    <t>S06</t>
  </si>
  <si>
    <t>BasketballDrive</t>
  </si>
  <si>
    <t>S07</t>
  </si>
  <si>
    <t>BQTerrace</t>
  </si>
  <si>
    <t>Class C</t>
  </si>
  <si>
    <t>S08</t>
  </si>
  <si>
    <t>WVGA</t>
  </si>
  <si>
    <t>BasketballDrill</t>
  </si>
  <si>
    <t>S09</t>
  </si>
  <si>
    <t>BQMall</t>
  </si>
  <si>
    <t>S10</t>
  </si>
  <si>
    <t>PartyScene</t>
  </si>
  <si>
    <t>S11</t>
  </si>
  <si>
    <t>RaceHorses</t>
  </si>
  <si>
    <t>Class D</t>
  </si>
  <si>
    <t>S12</t>
  </si>
  <si>
    <t>WQVGA</t>
  </si>
  <si>
    <t>BasketballPass</t>
  </si>
  <si>
    <t>S13</t>
  </si>
  <si>
    <t>BQSquare</t>
  </si>
  <si>
    <t>S14</t>
  </si>
  <si>
    <t>BlowingBubbles</t>
  </si>
  <si>
    <t>S15</t>
  </si>
  <si>
    <t>ClassE</t>
  </si>
  <si>
    <t>S16</t>
  </si>
  <si>
    <t>720p</t>
  </si>
  <si>
    <t>Vidyo1</t>
  </si>
  <si>
    <t>S17</t>
  </si>
  <si>
    <t>Vidyo3</t>
  </si>
  <si>
    <t>S18</t>
  </si>
  <si>
    <t>Vidyo4</t>
  </si>
  <si>
    <t>Class E</t>
  </si>
  <si>
    <t>All</t>
  </si>
  <si>
    <t>Time geomean</t>
  </si>
  <si>
    <t>Time ratio</t>
  </si>
  <si>
    <t>Time sum (hours)</t>
  </si>
  <si>
    <t>Reference</t>
  </si>
  <si>
    <t>BD-rate Y</t>
    <phoneticPr fontId="0" type="noConversion"/>
  </si>
  <si>
    <t>BD-rate U</t>
    <phoneticPr fontId="0" type="noConversion"/>
  </si>
  <si>
    <t>BD-rate V</t>
    <phoneticPr fontId="0" type="noConversion"/>
  </si>
  <si>
    <t>S2</t>
  </si>
  <si>
    <t>Intra</t>
  </si>
  <si>
    <t>Intra LoCo</t>
  </si>
  <si>
    <t>Y BD-rate</t>
  </si>
  <si>
    <t>U BD-rate</t>
  </si>
  <si>
    <t>V BD-rate</t>
  </si>
  <si>
    <t>Enc Time[%]</t>
  </si>
  <si>
    <t>Dec Time[%]</t>
  </si>
</sst>
</file>

<file path=xl/styles.xml><?xml version="1.0" encoding="utf-8"?>
<styleSheet xmlns="http://schemas.openxmlformats.org/spreadsheetml/2006/main">
  <numFmts count="2">
    <numFmt numFmtId="164" formatCode="0.00_ "/>
    <numFmt numFmtId="165" formatCode="0.0"/>
  </numFmts>
  <fonts count="5">
    <font>
      <sz val="11"/>
      <color theme="1"/>
      <name val="Calibri"/>
      <family val="2"/>
      <charset val="134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99"/>
        <bgColor rgb="FF000000"/>
      </patternFill>
    </fill>
    <fill>
      <patternFill patternType="solid">
        <fgColor rgb="FFCCFFFF"/>
        <bgColor rgb="FF000000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5">
    <xf numFmtId="0" fontId="0" fillId="0" borderId="0" xfId="0"/>
    <xf numFmtId="0" fontId="0" fillId="0" borderId="0" xfId="0"/>
    <xf numFmtId="0" fontId="0" fillId="0" borderId="0" xfId="0"/>
    <xf numFmtId="0" fontId="1" fillId="0" borderId="0" xfId="6"/>
    <xf numFmtId="0" fontId="2" fillId="0" borderId="3" xfId="6" applyFont="1" applyBorder="1"/>
    <xf numFmtId="0" fontId="2" fillId="0" borderId="2" xfId="6" applyFont="1" applyBorder="1"/>
    <xf numFmtId="0" fontId="2" fillId="0" borderId="1" xfId="6" applyFont="1" applyBorder="1"/>
    <xf numFmtId="164" fontId="2" fillId="0" borderId="3" xfId="6" applyNumberFormat="1" applyFont="1" applyBorder="1"/>
    <xf numFmtId="164" fontId="2" fillId="0" borderId="2" xfId="6" applyNumberFormat="1" applyFont="1" applyBorder="1"/>
    <xf numFmtId="0" fontId="2" fillId="0" borderId="3" xfId="6" applyFont="1" applyBorder="1" applyAlignment="1">
      <alignment horizontal="center"/>
    </xf>
    <xf numFmtId="0" fontId="2" fillId="0" borderId="4" xfId="6" applyFont="1" applyBorder="1" applyAlignment="1">
      <alignment horizontal="center"/>
    </xf>
    <xf numFmtId="0" fontId="2" fillId="0" borderId="5" xfId="6" applyFont="1" applyBorder="1" applyAlignment="1">
      <alignment horizontal="center"/>
    </xf>
    <xf numFmtId="165" fontId="2" fillId="0" borderId="0" xfId="6" applyNumberFormat="1" applyFont="1" applyBorder="1"/>
    <xf numFmtId="164" fontId="2" fillId="0" borderId="0" xfId="6" applyNumberFormat="1" applyFont="1" applyBorder="1"/>
    <xf numFmtId="0" fontId="2" fillId="0" borderId="0" xfId="6" applyFont="1" applyBorder="1"/>
    <xf numFmtId="0" fontId="2" fillId="3" borderId="0" xfId="6" applyFont="1" applyFill="1" applyBorder="1"/>
    <xf numFmtId="0" fontId="2" fillId="0" borderId="10" xfId="6" applyFont="1" applyBorder="1"/>
    <xf numFmtId="164" fontId="2" fillId="0" borderId="0" xfId="6" applyNumberFormat="1" applyFont="1" applyFill="1" applyBorder="1"/>
    <xf numFmtId="0" fontId="2" fillId="0" borderId="11" xfId="6" applyFont="1" applyBorder="1"/>
    <xf numFmtId="0" fontId="2" fillId="0" borderId="7" xfId="6" applyFont="1" applyBorder="1"/>
    <xf numFmtId="164" fontId="2" fillId="0" borderId="7" xfId="6" applyNumberFormat="1" applyFont="1" applyBorder="1"/>
    <xf numFmtId="0" fontId="2" fillId="0" borderId="8" xfId="6" applyFont="1" applyBorder="1"/>
    <xf numFmtId="0" fontId="2" fillId="3" borderId="8" xfId="6" applyFont="1" applyFill="1" applyBorder="1"/>
    <xf numFmtId="164" fontId="2" fillId="3" borderId="0" xfId="6" applyNumberFormat="1" applyFont="1" applyFill="1" applyBorder="1"/>
    <xf numFmtId="0" fontId="2" fillId="0" borderId="6" xfId="6" applyFont="1" applyBorder="1"/>
    <xf numFmtId="164" fontId="2" fillId="0" borderId="6" xfId="6" applyNumberFormat="1" applyFont="1" applyBorder="1"/>
    <xf numFmtId="165" fontId="2" fillId="0" borderId="0" xfId="0" applyNumberFormat="1" applyFont="1" applyBorder="1"/>
    <xf numFmtId="2" fontId="2" fillId="0" borderId="4" xfId="6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/>
    <xf numFmtId="9" fontId="2" fillId="0" borderId="0" xfId="0" applyNumberFormat="1" applyFont="1" applyBorder="1"/>
    <xf numFmtId="164" fontId="2" fillId="2" borderId="0" xfId="7" applyNumberFormat="1" applyFont="1" applyFill="1" applyBorder="1"/>
    <xf numFmtId="164" fontId="2" fillId="2" borderId="6" xfId="7" applyNumberFormat="1" applyFont="1" applyFill="1" applyBorder="1"/>
    <xf numFmtId="164" fontId="2" fillId="2" borderId="7" xfId="7" applyNumberFormat="1" applyFont="1" applyFill="1" applyBorder="1"/>
    <xf numFmtId="164" fontId="2" fillId="2" borderId="0" xfId="7" applyNumberFormat="1" applyFont="1" applyFill="1" applyBorder="1" applyProtection="1">
      <protection locked="0"/>
    </xf>
    <xf numFmtId="164" fontId="2" fillId="4" borderId="0" xfId="7" applyNumberFormat="1" applyFont="1" applyFill="1" applyProtection="1">
      <protection locked="0"/>
    </xf>
    <xf numFmtId="164" fontId="2" fillId="2" borderId="6" xfId="7" applyNumberFormat="1" applyFont="1" applyFill="1" applyBorder="1" applyProtection="1">
      <protection locked="0"/>
    </xf>
    <xf numFmtId="164" fontId="2" fillId="4" borderId="6" xfId="7" applyNumberFormat="1" applyFont="1" applyFill="1" applyBorder="1" applyProtection="1">
      <protection locked="0"/>
    </xf>
    <xf numFmtId="164" fontId="2" fillId="2" borderId="7" xfId="7" applyNumberFormat="1" applyFont="1" applyFill="1" applyBorder="1" applyProtection="1">
      <protection locked="0"/>
    </xf>
    <xf numFmtId="0" fontId="1" fillId="0" borderId="0" xfId="8"/>
    <xf numFmtId="164" fontId="2" fillId="0" borderId="0" xfId="8" applyNumberFormat="1" applyFont="1"/>
    <xf numFmtId="165" fontId="2" fillId="0" borderId="0" xfId="8" applyNumberFormat="1" applyFont="1"/>
    <xf numFmtId="0" fontId="1" fillId="0" borderId="0" xfId="9"/>
    <xf numFmtId="164" fontId="2" fillId="0" borderId="0" xfId="9" applyNumberFormat="1" applyFont="1"/>
    <xf numFmtId="164" fontId="2" fillId="2" borderId="0" xfId="9" applyNumberFormat="1" applyFont="1" applyFill="1" applyBorder="1"/>
    <xf numFmtId="164" fontId="2" fillId="2" borderId="6" xfId="9" applyNumberFormat="1" applyFont="1" applyFill="1" applyBorder="1"/>
    <xf numFmtId="164" fontId="2" fillId="2" borderId="7" xfId="9" applyNumberFormat="1" applyFont="1" applyFill="1" applyBorder="1"/>
    <xf numFmtId="0" fontId="2" fillId="3" borderId="0" xfId="9" applyFont="1" applyFill="1"/>
    <xf numFmtId="165" fontId="2" fillId="0" borderId="0" xfId="9" applyNumberFormat="1" applyFont="1"/>
    <xf numFmtId="9" fontId="2" fillId="0" borderId="0" xfId="9" applyNumberFormat="1" applyFont="1"/>
    <xf numFmtId="164" fontId="2" fillId="2" borderId="0" xfId="9" applyNumberFormat="1" applyFont="1" applyFill="1" applyBorder="1" applyProtection="1">
      <protection locked="0"/>
    </xf>
    <xf numFmtId="164" fontId="2" fillId="2" borderId="6" xfId="9" applyNumberFormat="1" applyFont="1" applyFill="1" applyBorder="1" applyProtection="1">
      <protection locked="0"/>
    </xf>
    <xf numFmtId="164" fontId="2" fillId="2" borderId="7" xfId="9" applyNumberFormat="1" applyFont="1" applyFill="1" applyBorder="1" applyProtection="1">
      <protection locked="0"/>
    </xf>
    <xf numFmtId="164" fontId="2" fillId="6" borderId="0" xfId="0" applyNumberFormat="1" applyFont="1" applyFill="1" applyBorder="1" applyProtection="1">
      <protection locked="0"/>
    </xf>
    <xf numFmtId="164" fontId="2" fillId="6" borderId="0" xfId="0" applyNumberFormat="1" applyFont="1" applyFill="1" applyBorder="1"/>
    <xf numFmtId="164" fontId="2" fillId="6" borderId="6" xfId="0" applyNumberFormat="1" applyFont="1" applyFill="1" applyBorder="1" applyProtection="1">
      <protection locked="0"/>
    </xf>
    <xf numFmtId="164" fontId="2" fillId="6" borderId="6" xfId="0" applyNumberFormat="1" applyFont="1" applyFill="1" applyBorder="1"/>
    <xf numFmtId="164" fontId="2" fillId="6" borderId="7" xfId="0" applyNumberFormat="1" applyFont="1" applyFill="1" applyBorder="1" applyProtection="1">
      <protection locked="0"/>
    </xf>
    <xf numFmtId="164" fontId="2" fillId="6" borderId="7" xfId="0" applyNumberFormat="1" applyFont="1" applyFill="1" applyBorder="1"/>
    <xf numFmtId="0" fontId="2" fillId="5" borderId="0" xfId="0" applyFont="1" applyFill="1" applyBorder="1"/>
    <xf numFmtId="164" fontId="2" fillId="0" borderId="0" xfId="0" applyNumberFormat="1" applyFont="1" applyBorder="1"/>
    <xf numFmtId="0" fontId="1" fillId="0" borderId="0" xfId="10"/>
    <xf numFmtId="164" fontId="2" fillId="0" borderId="0" xfId="10" applyNumberFormat="1" applyFont="1"/>
    <xf numFmtId="164" fontId="2" fillId="2" borderId="0" xfId="10" applyNumberFormat="1" applyFont="1" applyFill="1" applyBorder="1"/>
    <xf numFmtId="164" fontId="2" fillId="2" borderId="6" xfId="10" applyNumberFormat="1" applyFont="1" applyFill="1" applyBorder="1"/>
    <xf numFmtId="164" fontId="2" fillId="2" borderId="7" xfId="10" applyNumberFormat="1" applyFont="1" applyFill="1" applyBorder="1"/>
    <xf numFmtId="164" fontId="2" fillId="0" borderId="0" xfId="10" applyNumberFormat="1" applyFont="1" applyFill="1"/>
    <xf numFmtId="0" fontId="2" fillId="3" borderId="0" xfId="10" applyFont="1" applyFill="1"/>
    <xf numFmtId="164" fontId="2" fillId="3" borderId="0" xfId="10" applyNumberFormat="1" applyFont="1" applyFill="1"/>
    <xf numFmtId="165" fontId="2" fillId="0" borderId="0" xfId="10" applyNumberFormat="1" applyFont="1"/>
    <xf numFmtId="9" fontId="2" fillId="0" borderId="0" xfId="10" applyNumberFormat="1" applyFont="1"/>
    <xf numFmtId="164" fontId="2" fillId="2" borderId="0" xfId="10" applyNumberFormat="1" applyFont="1" applyFill="1" applyBorder="1" applyProtection="1">
      <protection locked="0"/>
    </xf>
    <xf numFmtId="164" fontId="2" fillId="4" borderId="0" xfId="10" applyNumberFormat="1" applyFont="1" applyFill="1" applyProtection="1">
      <protection locked="0"/>
    </xf>
    <xf numFmtId="164" fontId="2" fillId="2" borderId="6" xfId="10" applyNumberFormat="1" applyFont="1" applyFill="1" applyBorder="1" applyProtection="1">
      <protection locked="0"/>
    </xf>
    <xf numFmtId="164" fontId="2" fillId="4" borderId="6" xfId="10" applyNumberFormat="1" applyFont="1" applyFill="1" applyBorder="1" applyProtection="1">
      <protection locked="0"/>
    </xf>
    <xf numFmtId="164" fontId="2" fillId="2" borderId="7" xfId="10" applyNumberFormat="1" applyFont="1" applyFill="1" applyBorder="1" applyProtection="1">
      <protection locked="0"/>
    </xf>
    <xf numFmtId="164" fontId="4" fillId="0" borderId="3" xfId="10" applyNumberFormat="1" applyFont="1" applyBorder="1" applyAlignment="1">
      <alignment horizontal="left" indent="1"/>
    </xf>
    <xf numFmtId="164" fontId="4" fillId="0" borderId="2" xfId="10" applyNumberFormat="1" applyFont="1" applyBorder="1" applyAlignment="1">
      <alignment horizontal="left" indent="1"/>
    </xf>
    <xf numFmtId="164" fontId="4" fillId="0" borderId="1" xfId="10" applyNumberFormat="1" applyFont="1" applyBorder="1" applyAlignment="1">
      <alignment horizontal="left" indent="1"/>
    </xf>
    <xf numFmtId="0" fontId="4" fillId="0" borderId="1" xfId="10" applyFont="1" applyBorder="1" applyAlignment="1">
      <alignment horizontal="left" indent="1"/>
    </xf>
    <xf numFmtId="0" fontId="1" fillId="0" borderId="10" xfId="11" applyBorder="1"/>
    <xf numFmtId="0" fontId="1" fillId="0" borderId="11" xfId="11" applyBorder="1" applyAlignment="1">
      <alignment horizontal="center"/>
    </xf>
    <xf numFmtId="0" fontId="1" fillId="0" borderId="7" xfId="11" applyBorder="1" applyAlignment="1">
      <alignment horizontal="center"/>
    </xf>
    <xf numFmtId="0" fontId="1" fillId="0" borderId="12" xfId="11" applyBorder="1" applyAlignment="1">
      <alignment horizontal="center"/>
    </xf>
    <xf numFmtId="0" fontId="1" fillId="0" borderId="11" xfId="11" applyBorder="1"/>
    <xf numFmtId="0" fontId="1" fillId="0" borderId="3" xfId="11" applyBorder="1"/>
    <xf numFmtId="0" fontId="1" fillId="0" borderId="2" xfId="11" applyBorder="1"/>
    <xf numFmtId="0" fontId="1" fillId="0" borderId="1" xfId="11" applyBorder="1"/>
    <xf numFmtId="0" fontId="1" fillId="0" borderId="13" xfId="11" applyBorder="1"/>
    <xf numFmtId="0" fontId="1" fillId="0" borderId="14" xfId="11" applyBorder="1" applyAlignment="1">
      <alignment horizontal="center"/>
    </xf>
    <xf numFmtId="0" fontId="1" fillId="0" borderId="4" xfId="11" applyBorder="1" applyAlignment="1">
      <alignment horizontal="center"/>
    </xf>
    <xf numFmtId="0" fontId="1" fillId="0" borderId="15" xfId="11" applyBorder="1" applyAlignment="1">
      <alignment horizontal="center"/>
    </xf>
    <xf numFmtId="9" fontId="0" fillId="0" borderId="10" xfId="0" applyNumberFormat="1" applyBorder="1" applyAlignment="1">
      <alignment horizontal="center"/>
    </xf>
    <xf numFmtId="9" fontId="0" fillId="0" borderId="6" xfId="0" applyNumberFormat="1" applyBorder="1" applyAlignment="1">
      <alignment horizontal="center"/>
    </xf>
    <xf numFmtId="9" fontId="0" fillId="0" borderId="22" xfId="0" applyNumberFormat="1" applyBorder="1" applyAlignment="1">
      <alignment horizontal="center"/>
    </xf>
    <xf numFmtId="9" fontId="0" fillId="0" borderId="11" xfId="0" applyNumberFormat="1" applyBorder="1" applyAlignment="1">
      <alignment horizontal="center"/>
    </xf>
    <xf numFmtId="9" fontId="0" fillId="0" borderId="7" xfId="0" applyNumberFormat="1" applyBorder="1" applyAlignment="1">
      <alignment horizontal="center"/>
    </xf>
    <xf numFmtId="9" fontId="0" fillId="0" borderId="12" xfId="0" applyNumberFormat="1" applyBorder="1" applyAlignment="1">
      <alignment horizontal="center"/>
    </xf>
    <xf numFmtId="0" fontId="1" fillId="0" borderId="3" xfId="11" applyBorder="1" applyAlignment="1">
      <alignment horizontal="center"/>
    </xf>
    <xf numFmtId="0" fontId="1" fillId="0" borderId="1" xfId="11" applyBorder="1" applyAlignment="1">
      <alignment horizontal="center"/>
    </xf>
    <xf numFmtId="0" fontId="1" fillId="0" borderId="14" xfId="11" applyBorder="1" applyAlignment="1">
      <alignment horizontal="center"/>
    </xf>
    <xf numFmtId="0" fontId="1" fillId="0" borderId="4" xfId="11" applyBorder="1" applyAlignment="1">
      <alignment horizontal="center"/>
    </xf>
    <xf numFmtId="0" fontId="1" fillId="0" borderId="15" xfId="11" applyBorder="1" applyAlignment="1">
      <alignment horizontal="center"/>
    </xf>
    <xf numFmtId="9" fontId="1" fillId="0" borderId="10" xfId="11" applyNumberFormat="1" applyBorder="1" applyAlignment="1">
      <alignment horizontal="center"/>
    </xf>
    <xf numFmtId="9" fontId="1" fillId="0" borderId="6" xfId="11" applyNumberFormat="1" applyBorder="1" applyAlignment="1">
      <alignment horizontal="center"/>
    </xf>
    <xf numFmtId="9" fontId="1" fillId="0" borderId="22" xfId="11" applyNumberFormat="1" applyBorder="1" applyAlignment="1">
      <alignment horizontal="center"/>
    </xf>
    <xf numFmtId="9" fontId="1" fillId="0" borderId="11" xfId="11" applyNumberFormat="1" applyBorder="1" applyAlignment="1">
      <alignment horizontal="center"/>
    </xf>
    <xf numFmtId="9" fontId="1" fillId="0" borderId="7" xfId="11" applyNumberFormat="1" applyBorder="1" applyAlignment="1">
      <alignment horizontal="center"/>
    </xf>
    <xf numFmtId="9" fontId="1" fillId="0" borderId="12" xfId="11" applyNumberFormat="1" applyBorder="1" applyAlignment="1">
      <alignment horizontal="center"/>
    </xf>
    <xf numFmtId="0" fontId="3" fillId="0" borderId="21" xfId="6" applyFont="1" applyBorder="1" applyAlignment="1">
      <alignment horizontal="center"/>
    </xf>
    <xf numFmtId="0" fontId="3" fillId="0" borderId="4" xfId="6" applyFont="1" applyBorder="1" applyAlignment="1">
      <alignment horizontal="center"/>
    </xf>
    <xf numFmtId="0" fontId="3" fillId="0" borderId="21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164" fontId="2" fillId="2" borderId="0" xfId="0" applyNumberFormat="1" applyFont="1" applyFill="1" applyBorder="1"/>
    <xf numFmtId="164" fontId="2" fillId="2" borderId="6" xfId="0" applyNumberFormat="1" applyFont="1" applyFill="1" applyBorder="1"/>
    <xf numFmtId="164" fontId="2" fillId="2" borderId="7" xfId="0" applyNumberFormat="1" applyFont="1" applyFill="1" applyBorder="1"/>
    <xf numFmtId="2" fontId="1" fillId="0" borderId="0" xfId="6" applyNumberFormat="1"/>
    <xf numFmtId="2" fontId="2" fillId="0" borderId="5" xfId="6" applyNumberFormat="1" applyFont="1" applyBorder="1" applyAlignment="1">
      <alignment horizontal="center"/>
    </xf>
    <xf numFmtId="2" fontId="2" fillId="0" borderId="3" xfId="9" applyNumberFormat="1" applyFont="1" applyBorder="1"/>
    <xf numFmtId="2" fontId="2" fillId="0" borderId="2" xfId="9" applyNumberFormat="1" applyFont="1" applyBorder="1"/>
    <xf numFmtId="2" fontId="2" fillId="0" borderId="1" xfId="9" applyNumberFormat="1" applyFont="1" applyBorder="1"/>
    <xf numFmtId="2" fontId="2" fillId="0" borderId="7" xfId="0" applyNumberFormat="1" applyFont="1" applyBorder="1"/>
    <xf numFmtId="2" fontId="2" fillId="0" borderId="12" xfId="0" applyNumberFormat="1" applyFont="1" applyBorder="1"/>
    <xf numFmtId="2" fontId="2" fillId="0" borderId="0" xfId="0" applyNumberFormat="1" applyFont="1" applyBorder="1"/>
    <xf numFmtId="2" fontId="2" fillId="0" borderId="9" xfId="0" applyNumberFormat="1" applyFont="1" applyBorder="1"/>
    <xf numFmtId="2" fontId="2" fillId="0" borderId="0" xfId="0" applyNumberFormat="1" applyFont="1" applyFill="1" applyBorder="1"/>
    <xf numFmtId="2" fontId="2" fillId="0" borderId="9" xfId="0" applyNumberFormat="1" applyFont="1" applyFill="1" applyBorder="1"/>
    <xf numFmtId="2" fontId="2" fillId="3" borderId="0" xfId="0" applyNumberFormat="1" applyFont="1" applyFill="1" applyBorder="1"/>
    <xf numFmtId="2" fontId="2" fillId="3" borderId="9" xfId="0" applyNumberFormat="1" applyFont="1" applyFill="1" applyBorder="1"/>
    <xf numFmtId="2" fontId="0" fillId="0" borderId="0" xfId="0" applyNumberFormat="1"/>
    <xf numFmtId="2" fontId="2" fillId="0" borderId="5" xfId="0" applyNumberFormat="1" applyFont="1" applyBorder="1" applyAlignment="1">
      <alignment horizontal="center"/>
    </xf>
    <xf numFmtId="2" fontId="2" fillId="0" borderId="3" xfId="0" applyNumberFormat="1" applyFont="1" applyBorder="1"/>
    <xf numFmtId="2" fontId="2" fillId="0" borderId="2" xfId="0" applyNumberFormat="1" applyFont="1" applyBorder="1"/>
    <xf numFmtId="2" fontId="2" fillId="0" borderId="1" xfId="0" applyNumberFormat="1" applyFont="1" applyBorder="1"/>
    <xf numFmtId="2" fontId="2" fillId="0" borderId="3" xfId="10" applyNumberFormat="1" applyFont="1" applyBorder="1"/>
    <xf numFmtId="2" fontId="2" fillId="0" borderId="2" xfId="10" applyNumberFormat="1" applyFont="1" applyBorder="1"/>
    <xf numFmtId="2" fontId="2" fillId="0" borderId="1" xfId="10" applyNumberFormat="1" applyFont="1" applyBorder="1"/>
    <xf numFmtId="2" fontId="1" fillId="0" borderId="7" xfId="11" applyNumberFormat="1" applyBorder="1"/>
    <xf numFmtId="2" fontId="1" fillId="0" borderId="12" xfId="11" applyNumberFormat="1" applyBorder="1"/>
    <xf numFmtId="2" fontId="1" fillId="0" borderId="0" xfId="11" applyNumberFormat="1" applyBorder="1"/>
    <xf numFmtId="2" fontId="1" fillId="0" borderId="9" xfId="11" applyNumberFormat="1" applyBorder="1"/>
    <xf numFmtId="2" fontId="1" fillId="0" borderId="16" xfId="11" applyNumberFormat="1" applyBorder="1"/>
    <xf numFmtId="2" fontId="1" fillId="0" borderId="17" xfId="11" applyNumberFormat="1" applyBorder="1"/>
    <xf numFmtId="2" fontId="1" fillId="0" borderId="18" xfId="11" applyNumberFormat="1" applyBorder="1"/>
    <xf numFmtId="2" fontId="1" fillId="0" borderId="19" xfId="11" applyNumberFormat="1" applyBorder="1"/>
    <xf numFmtId="2" fontId="1" fillId="0" borderId="20" xfId="11" applyNumberFormat="1" applyBorder="1"/>
    <xf numFmtId="2" fontId="0" fillId="0" borderId="7" xfId="0" applyNumberFormat="1" applyBorder="1"/>
    <xf numFmtId="2" fontId="0" fillId="0" borderId="12" xfId="0" applyNumberFormat="1" applyBorder="1"/>
    <xf numFmtId="2" fontId="0" fillId="0" borderId="0" xfId="0" applyNumberFormat="1" applyBorder="1"/>
    <xf numFmtId="2" fontId="0" fillId="0" borderId="9" xfId="0" applyNumberFormat="1" applyBorder="1"/>
    <xf numFmtId="2" fontId="0" fillId="0" borderId="16" xfId="0" applyNumberFormat="1" applyBorder="1"/>
    <xf numFmtId="2" fontId="0" fillId="0" borderId="17" xfId="0" applyNumberFormat="1" applyBorder="1"/>
    <xf numFmtId="2" fontId="0" fillId="0" borderId="18" xfId="0" applyNumberFormat="1" applyBorder="1"/>
    <xf numFmtId="2" fontId="0" fillId="0" borderId="19" xfId="0" applyNumberFormat="1" applyBorder="1"/>
    <xf numFmtId="2" fontId="0" fillId="0" borderId="20" xfId="0" applyNumberFormat="1" applyBorder="1"/>
  </cellXfs>
  <cellStyles count="12">
    <cellStyle name="Normal" xfId="0" builtinId="0"/>
    <cellStyle name="Normal 10" xfId="4"/>
    <cellStyle name="Normal 11" xfId="3"/>
    <cellStyle name="Normal 12" xfId="5"/>
    <cellStyle name="Normal 3 2" xfId="1"/>
    <cellStyle name="Normal 3 3" xfId="6"/>
    <cellStyle name="Normal 4" xfId="7"/>
    <cellStyle name="Normal 5" xfId="8"/>
    <cellStyle name="Normal 6" xfId="9"/>
    <cellStyle name="Normal 7" xfId="2"/>
    <cellStyle name="Normal 8" xfId="10"/>
    <cellStyle name="Normal 9" xfId="11"/>
  </cellStyles>
  <dxfs count="9">
    <dxf>
      <fill>
        <patternFill>
          <bgColor rgb="FFFF0000"/>
        </patternFill>
      </fill>
    </dxf>
    <dxf>
      <fill>
        <patternFill>
          <bgColor rgb="FF00FF00"/>
        </patternFill>
      </fill>
    </dxf>
    <dxf>
      <font>
        <condense val="0"/>
        <extend val="0"/>
        <color rgb="FF969696"/>
      </font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ont>
        <condense val="0"/>
        <extend val="0"/>
        <color rgb="FF969696"/>
      </font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ont>
        <condense val="0"/>
        <extend val="0"/>
        <color indexed="55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23"/>
  <sheetViews>
    <sheetView tabSelected="1" workbookViewId="0">
      <selection activeCell="L16" sqref="L16:N21"/>
    </sheetView>
  </sheetViews>
  <sheetFormatPr defaultRowHeight="15"/>
  <sheetData>
    <row r="1" spans="1:14" ht="15.75" thickBot="1">
      <c r="A1" s="98" t="s">
        <v>0</v>
      </c>
      <c r="B1" s="100" t="s">
        <v>68</v>
      </c>
      <c r="C1" s="101"/>
      <c r="D1" s="102"/>
      <c r="E1" s="100" t="s">
        <v>69</v>
      </c>
      <c r="F1" s="101"/>
      <c r="G1" s="102"/>
    </row>
    <row r="2" spans="1:14" ht="15.75" thickBot="1">
      <c r="A2" s="99"/>
      <c r="B2" s="81" t="s">
        <v>70</v>
      </c>
      <c r="C2" s="82" t="s">
        <v>71</v>
      </c>
      <c r="D2" s="83" t="s">
        <v>72</v>
      </c>
      <c r="E2" s="89" t="s">
        <v>70</v>
      </c>
      <c r="F2" s="90" t="s">
        <v>71</v>
      </c>
      <c r="G2" s="91" t="s">
        <v>72</v>
      </c>
    </row>
    <row r="3" spans="1:14">
      <c r="A3" s="85" t="s">
        <v>12</v>
      </c>
      <c r="B3" s="137">
        <v>0.15263027830024756</v>
      </c>
      <c r="C3" s="137">
        <v>-0.25036217212025536</v>
      </c>
      <c r="D3" s="138">
        <v>-0.21552050736486916</v>
      </c>
      <c r="E3" s="137">
        <v>0.27289022164883603</v>
      </c>
      <c r="F3" s="137">
        <v>-0.40769016686719728</v>
      </c>
      <c r="G3" s="138">
        <v>-0.43342281301287366</v>
      </c>
      <c r="I3" s="129"/>
      <c r="J3" s="129"/>
      <c r="K3" s="129"/>
    </row>
    <row r="4" spans="1:14">
      <c r="A4" s="86" t="s">
        <v>19</v>
      </c>
      <c r="B4" s="139">
        <v>3.3925709765947332E-3</v>
      </c>
      <c r="C4" s="139">
        <v>-0.43949588105526072</v>
      </c>
      <c r="D4" s="140">
        <v>-0.41535869502182798</v>
      </c>
      <c r="E4" s="139">
        <v>0.15207967687563606</v>
      </c>
      <c r="F4" s="139">
        <v>-0.60800659110734401</v>
      </c>
      <c r="G4" s="140">
        <v>-0.63231150815618253</v>
      </c>
      <c r="I4" s="129"/>
      <c r="J4" s="129"/>
      <c r="K4" s="129"/>
    </row>
    <row r="5" spans="1:14">
      <c r="A5" s="86" t="s">
        <v>31</v>
      </c>
      <c r="B5" s="139">
        <v>0.17517042413902062</v>
      </c>
      <c r="C5" s="139">
        <v>-0.46549660274591842</v>
      </c>
      <c r="D5" s="140">
        <v>-0.48989261570840659</v>
      </c>
      <c r="E5" s="139">
        <v>0.42064801189022338</v>
      </c>
      <c r="F5" s="139">
        <v>-0.48180455663613952</v>
      </c>
      <c r="G5" s="140">
        <v>-0.47716492307477709</v>
      </c>
      <c r="I5" s="129"/>
      <c r="J5" s="129"/>
      <c r="K5" s="129"/>
    </row>
    <row r="6" spans="1:14">
      <c r="A6" s="86" t="s">
        <v>41</v>
      </c>
      <c r="B6" s="139">
        <v>0.25543835856214891</v>
      </c>
      <c r="C6" s="139">
        <v>-0.46536345122894784</v>
      </c>
      <c r="D6" s="140">
        <v>-0.48648278825983438</v>
      </c>
      <c r="E6" s="139">
        <v>0.48806458704948597</v>
      </c>
      <c r="F6" s="139">
        <v>-0.43457440371527933</v>
      </c>
      <c r="G6" s="140">
        <v>-0.45572633835476439</v>
      </c>
      <c r="I6" s="129"/>
      <c r="J6" s="129"/>
      <c r="K6" s="129"/>
    </row>
    <row r="7" spans="1:14">
      <c r="A7" s="88" t="s">
        <v>58</v>
      </c>
      <c r="B7" s="141">
        <v>3.6831741618200318E-2</v>
      </c>
      <c r="C7" s="141">
        <v>-0.19036079876930309</v>
      </c>
      <c r="D7" s="142">
        <v>-0.28415601482913627</v>
      </c>
      <c r="E7" s="141">
        <v>0.24236618569620413</v>
      </c>
      <c r="F7" s="141">
        <v>-0.4051551723229167</v>
      </c>
      <c r="G7" s="142">
        <v>-0.40044104302747002</v>
      </c>
      <c r="I7" s="129"/>
      <c r="J7" s="129"/>
      <c r="K7" s="129"/>
    </row>
    <row r="8" spans="1:14" ht="15.75" thickBot="1">
      <c r="A8" s="87" t="s">
        <v>59</v>
      </c>
      <c r="B8" s="143">
        <v>0.11973076484126377</v>
      </c>
      <c r="C8" s="144">
        <v>-0.38848479787356599</v>
      </c>
      <c r="D8" s="145">
        <v>-0.40365578612218056</v>
      </c>
      <c r="E8" s="143">
        <v>0.31489598780685013</v>
      </c>
      <c r="F8" s="144">
        <v>-0.48535525820253</v>
      </c>
      <c r="G8" s="145">
        <v>-0.49784951897817975</v>
      </c>
      <c r="I8" s="129"/>
      <c r="J8" s="129"/>
      <c r="K8" s="129"/>
    </row>
    <row r="9" spans="1:14">
      <c r="A9" s="84" t="s">
        <v>73</v>
      </c>
      <c r="B9" s="106">
        <v>0.79646777357916487</v>
      </c>
      <c r="C9" s="107"/>
      <c r="D9" s="108"/>
      <c r="E9" s="106">
        <v>0.74651355238106398</v>
      </c>
      <c r="F9" s="107"/>
      <c r="G9" s="108"/>
    </row>
    <row r="10" spans="1:14" ht="15.75" thickBot="1">
      <c r="A10" s="80" t="s">
        <v>74</v>
      </c>
      <c r="B10" s="103">
        <v>0.97166320180065746</v>
      </c>
      <c r="C10" s="104"/>
      <c r="D10" s="105"/>
      <c r="E10" s="103">
        <v>0.98002785453593688</v>
      </c>
      <c r="F10" s="104"/>
      <c r="G10" s="105"/>
    </row>
    <row r="13" spans="1:14" ht="15.75" thickBot="1"/>
    <row r="14" spans="1:14" ht="15.75" thickBot="1">
      <c r="A14" s="98" t="s">
        <v>67</v>
      </c>
      <c r="B14" s="100" t="s">
        <v>68</v>
      </c>
      <c r="C14" s="101"/>
      <c r="D14" s="102"/>
      <c r="E14" s="100" t="s">
        <v>69</v>
      </c>
      <c r="F14" s="101"/>
      <c r="G14" s="102"/>
    </row>
    <row r="15" spans="1:14" ht="15.75" thickBot="1">
      <c r="A15" s="99"/>
      <c r="B15" s="81" t="s">
        <v>70</v>
      </c>
      <c r="C15" s="82" t="s">
        <v>71</v>
      </c>
      <c r="D15" s="83" t="s">
        <v>72</v>
      </c>
      <c r="E15" s="89" t="s">
        <v>70</v>
      </c>
      <c r="F15" s="90" t="s">
        <v>71</v>
      </c>
      <c r="G15" s="91" t="s">
        <v>72</v>
      </c>
    </row>
    <row r="16" spans="1:14">
      <c r="A16" s="85" t="s">
        <v>12</v>
      </c>
      <c r="B16" s="146">
        <v>5.8770007382891176E-2</v>
      </c>
      <c r="C16" s="146">
        <v>-0.23164641108602835</v>
      </c>
      <c r="D16" s="147">
        <v>-0.1645324336870202</v>
      </c>
      <c r="E16" s="146">
        <v>0.12590598152296684</v>
      </c>
      <c r="F16" s="146">
        <v>-0.30045408657601302</v>
      </c>
      <c r="G16" s="147">
        <v>-0.32975844624629214</v>
      </c>
      <c r="I16" s="129"/>
      <c r="J16" s="129"/>
      <c r="K16" s="129"/>
      <c r="L16" s="129"/>
      <c r="M16" s="129"/>
      <c r="N16" s="129"/>
    </row>
    <row r="17" spans="1:14">
      <c r="A17" s="86" t="s">
        <v>19</v>
      </c>
      <c r="B17" s="148">
        <v>-4.395811926900528E-2</v>
      </c>
      <c r="C17" s="148">
        <v>-0.37440740403038131</v>
      </c>
      <c r="D17" s="149">
        <v>-0.35699511328673328</v>
      </c>
      <c r="E17" s="148">
        <v>1.0658003351933232E-2</v>
      </c>
      <c r="F17" s="148">
        <v>-0.47034634136322584</v>
      </c>
      <c r="G17" s="149">
        <v>-0.46152949388899689</v>
      </c>
      <c r="I17" s="129"/>
      <c r="J17" s="129"/>
      <c r="K17" s="129"/>
      <c r="L17" s="129"/>
      <c r="M17" s="129"/>
      <c r="N17" s="129"/>
    </row>
    <row r="18" spans="1:14">
      <c r="A18" s="86" t="s">
        <v>31</v>
      </c>
      <c r="B18" s="148">
        <v>8.2335255733445578E-2</v>
      </c>
      <c r="C18" s="148">
        <v>-0.36383851247702714</v>
      </c>
      <c r="D18" s="149">
        <v>-0.37753629381185871</v>
      </c>
      <c r="E18" s="148">
        <v>0.24185408457329527</v>
      </c>
      <c r="F18" s="148">
        <v>-0.31796084164702199</v>
      </c>
      <c r="G18" s="149">
        <v>-0.31718737076113501</v>
      </c>
      <c r="I18" s="129"/>
      <c r="J18" s="129"/>
      <c r="K18" s="129"/>
      <c r="L18" s="129"/>
      <c r="M18" s="129"/>
      <c r="N18" s="129"/>
    </row>
    <row r="19" spans="1:14">
      <c r="A19" s="86" t="s">
        <v>41</v>
      </c>
      <c r="B19" s="148">
        <v>0.13703838634572252</v>
      </c>
      <c r="C19" s="148">
        <v>-0.38079327383651607</v>
      </c>
      <c r="D19" s="149">
        <v>-0.39291393575316413</v>
      </c>
      <c r="E19" s="148">
        <v>0.28931424019166263</v>
      </c>
      <c r="F19" s="148">
        <v>-0.32301400512654843</v>
      </c>
      <c r="G19" s="149">
        <v>-0.29873839452453088</v>
      </c>
      <c r="I19" s="129"/>
      <c r="J19" s="129"/>
      <c r="K19" s="129"/>
      <c r="L19" s="129"/>
      <c r="M19" s="129"/>
      <c r="N19" s="129"/>
    </row>
    <row r="20" spans="1:14">
      <c r="A20" s="88" t="s">
        <v>58</v>
      </c>
      <c r="B20" s="150">
        <v>-1.5451116111690292E-2</v>
      </c>
      <c r="C20" s="150">
        <v>-0.17540683520302172</v>
      </c>
      <c r="D20" s="151">
        <v>-0.27252737787394343</v>
      </c>
      <c r="E20" s="150">
        <v>0.12021227680891755</v>
      </c>
      <c r="F20" s="150">
        <v>-0.26464338733988013</v>
      </c>
      <c r="G20" s="151">
        <v>-0.29810489174366311</v>
      </c>
      <c r="I20" s="129"/>
      <c r="J20" s="129"/>
      <c r="K20" s="129"/>
      <c r="L20" s="129"/>
      <c r="M20" s="129"/>
      <c r="N20" s="129"/>
    </row>
    <row r="21" spans="1:14" ht="15.75" thickBot="1">
      <c r="A21" s="87" t="s">
        <v>59</v>
      </c>
      <c r="B21" s="152">
        <v>4.0493924355686522E-2</v>
      </c>
      <c r="C21" s="153">
        <v>-0.32444874962151127</v>
      </c>
      <c r="D21" s="154">
        <v>-0.3340790825383127</v>
      </c>
      <c r="E21" s="152">
        <v>0.15502289496067689</v>
      </c>
      <c r="F21" s="153">
        <v>-0.35058163494900429</v>
      </c>
      <c r="G21" s="154">
        <v>-0.35139900546173458</v>
      </c>
      <c r="I21" s="129"/>
      <c r="J21" s="129"/>
      <c r="K21" s="129"/>
      <c r="L21" s="129"/>
      <c r="M21" s="129"/>
      <c r="N21" s="129"/>
    </row>
    <row r="22" spans="1:14">
      <c r="A22" s="84" t="s">
        <v>73</v>
      </c>
      <c r="B22" s="95">
        <v>0.82067367028805205</v>
      </c>
      <c r="C22" s="96"/>
      <c r="D22" s="97"/>
      <c r="E22" s="95">
        <v>0.78263224808771081</v>
      </c>
      <c r="F22" s="96"/>
      <c r="G22" s="97"/>
    </row>
    <row r="23" spans="1:14" ht="15.75" thickBot="1">
      <c r="A23" s="80" t="s">
        <v>74</v>
      </c>
      <c r="B23" s="92">
        <v>0.9679731604076891</v>
      </c>
      <c r="C23" s="93"/>
      <c r="D23" s="94"/>
      <c r="E23" s="92">
        <v>0.97746586566100213</v>
      </c>
      <c r="F23" s="93"/>
      <c r="G23" s="94"/>
    </row>
  </sheetData>
  <mergeCells count="14">
    <mergeCell ref="B10:D10"/>
    <mergeCell ref="E10:G10"/>
    <mergeCell ref="E9:G9"/>
    <mergeCell ref="B9:D9"/>
    <mergeCell ref="A1:A2"/>
    <mergeCell ref="B1:D1"/>
    <mergeCell ref="E1:G1"/>
    <mergeCell ref="B23:D23"/>
    <mergeCell ref="E23:G23"/>
    <mergeCell ref="B22:D22"/>
    <mergeCell ref="E22:G22"/>
    <mergeCell ref="A14:A15"/>
    <mergeCell ref="B14:D14"/>
    <mergeCell ref="E14:G14"/>
  </mergeCells>
  <conditionalFormatting sqref="B16:G21">
    <cfRule type="cellIs" dxfId="8" priority="1" stopIfTrue="1" operator="between">
      <formula>-1</formula>
      <formula>1</formula>
    </cfRule>
    <cfRule type="cellIs" dxfId="7" priority="2" stopIfTrue="1" operator="lessThan">
      <formula>-3</formula>
    </cfRule>
    <cfRule type="cellIs" dxfId="6" priority="3" stopIfTrue="1" operator="greaterThan">
      <formula>3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F87"/>
  <sheetViews>
    <sheetView topLeftCell="N70" workbookViewId="0">
      <selection activeCell="AD75" sqref="AD75:AF80"/>
    </sheetView>
  </sheetViews>
  <sheetFormatPr defaultRowHeight="15"/>
  <cols>
    <col min="19" max="21" width="9.140625" style="129"/>
    <col min="23" max="29" width="9.140625" style="29"/>
    <col min="30" max="32" width="9.140625" style="123"/>
  </cols>
  <sheetData>
    <row r="1" spans="1:32" ht="15.75" thickBot="1">
      <c r="A1" s="3"/>
      <c r="B1" s="3"/>
      <c r="C1" s="3"/>
      <c r="D1" s="109" t="s">
        <v>63</v>
      </c>
      <c r="E1" s="110"/>
      <c r="F1" s="110"/>
      <c r="G1" s="110"/>
      <c r="H1" s="110"/>
      <c r="I1" s="110"/>
      <c r="J1" s="110"/>
      <c r="K1" s="110"/>
      <c r="L1" s="109" t="s">
        <v>0</v>
      </c>
      <c r="M1" s="110"/>
      <c r="N1" s="110"/>
      <c r="O1" s="110"/>
      <c r="P1" s="110"/>
      <c r="Q1" s="110"/>
      <c r="R1" s="110"/>
      <c r="S1" s="110"/>
      <c r="T1" s="116"/>
      <c r="U1" s="116"/>
      <c r="V1" s="2"/>
      <c r="W1" s="111" t="s">
        <v>67</v>
      </c>
      <c r="X1" s="112"/>
      <c r="Y1" s="112"/>
      <c r="Z1" s="112"/>
      <c r="AA1" s="112"/>
      <c r="AB1" s="112"/>
      <c r="AC1" s="112"/>
      <c r="AD1" s="112"/>
    </row>
    <row r="2" spans="1:32" ht="15.75" thickBot="1">
      <c r="A2" s="3"/>
      <c r="B2" s="3"/>
      <c r="C2" s="9" t="s">
        <v>1</v>
      </c>
      <c r="D2" s="10" t="s">
        <v>2</v>
      </c>
      <c r="E2" s="10" t="s">
        <v>5</v>
      </c>
      <c r="F2" s="10" t="s">
        <v>3</v>
      </c>
      <c r="G2" s="10" t="s">
        <v>4</v>
      </c>
      <c r="H2" s="10" t="s">
        <v>6</v>
      </c>
      <c r="I2" s="10" t="s">
        <v>7</v>
      </c>
      <c r="J2" s="10" t="s">
        <v>8</v>
      </c>
      <c r="K2" s="11"/>
      <c r="L2" s="10" t="s">
        <v>2</v>
      </c>
      <c r="M2" s="10" t="s">
        <v>5</v>
      </c>
      <c r="N2" s="10" t="s">
        <v>3</v>
      </c>
      <c r="O2" s="10" t="s">
        <v>4</v>
      </c>
      <c r="P2" s="27" t="s">
        <v>9</v>
      </c>
      <c r="Q2" s="10" t="s">
        <v>7</v>
      </c>
      <c r="R2" s="10" t="s">
        <v>8</v>
      </c>
      <c r="S2" s="117" t="s">
        <v>10</v>
      </c>
      <c r="T2" s="117" t="s">
        <v>10</v>
      </c>
      <c r="U2" s="117" t="s">
        <v>11</v>
      </c>
      <c r="V2" s="11"/>
      <c r="W2" s="28" t="s">
        <v>2</v>
      </c>
      <c r="X2" s="28" t="s">
        <v>5</v>
      </c>
      <c r="Y2" s="28" t="s">
        <v>3</v>
      </c>
      <c r="Z2" s="28" t="s">
        <v>4</v>
      </c>
      <c r="AA2" s="28" t="s">
        <v>9</v>
      </c>
      <c r="AB2" s="28" t="s">
        <v>7</v>
      </c>
      <c r="AC2" s="28" t="s">
        <v>8</v>
      </c>
      <c r="AD2" s="130" t="s">
        <v>64</v>
      </c>
      <c r="AE2" s="130" t="s">
        <v>65</v>
      </c>
      <c r="AF2" s="130" t="s">
        <v>66</v>
      </c>
    </row>
    <row r="3" spans="1:32">
      <c r="A3" s="4" t="s">
        <v>12</v>
      </c>
      <c r="B3" s="4" t="s">
        <v>13</v>
      </c>
      <c r="C3" s="4">
        <v>22</v>
      </c>
      <c r="D3" s="113">
        <v>109618.664</v>
      </c>
      <c r="E3" s="113">
        <v>43.5122</v>
      </c>
      <c r="F3" s="113">
        <v>42.936199999999999</v>
      </c>
      <c r="G3" s="113">
        <v>44.733199999999997</v>
      </c>
      <c r="H3" s="34">
        <v>15073.99</v>
      </c>
      <c r="I3" s="35">
        <v>114.09</v>
      </c>
      <c r="J3" s="31">
        <v>4.1872194444444446</v>
      </c>
      <c r="K3" s="8"/>
      <c r="L3" s="50">
        <v>109258.07520000001</v>
      </c>
      <c r="M3" s="50">
        <v>43.474699999999999</v>
      </c>
      <c r="N3" s="50">
        <v>42.932699999999997</v>
      </c>
      <c r="O3" s="50">
        <v>44.728900000000003</v>
      </c>
      <c r="P3" s="50">
        <v>11926.76</v>
      </c>
      <c r="Q3" s="50">
        <v>111.05</v>
      </c>
      <c r="R3" s="44">
        <v>3.312988888888889</v>
      </c>
      <c r="S3" s="118">
        <v>0.13089915669475261</v>
      </c>
      <c r="T3" s="118">
        <v>-0.26134982099705883</v>
      </c>
      <c r="U3" s="118">
        <v>-0.16861224664828089</v>
      </c>
      <c r="V3" s="8"/>
      <c r="W3" s="53">
        <v>109326.45759999999</v>
      </c>
      <c r="X3" s="53">
        <v>43.4861</v>
      </c>
      <c r="Y3" s="53">
        <v>42.933199999999999</v>
      </c>
      <c r="Z3" s="53">
        <v>44.7303</v>
      </c>
      <c r="AA3" s="53">
        <v>12284.38</v>
      </c>
      <c r="AB3" s="53">
        <v>111</v>
      </c>
      <c r="AC3" s="54">
        <f t="shared" ref="AC3:AC66" si="0">AA3/3600</f>
        <v>3.4123277777777776</v>
      </c>
      <c r="AD3" s="131">
        <v>3.5656502025904757E-2</v>
      </c>
      <c r="AE3" s="131">
        <v>-0.22225902671757503</v>
      </c>
      <c r="AF3" s="131">
        <v>-0.12997595902970449</v>
      </c>
    </row>
    <row r="4" spans="1:32">
      <c r="A4" s="5" t="s">
        <v>15</v>
      </c>
      <c r="B4" s="5" t="s">
        <v>16</v>
      </c>
      <c r="C4" s="5">
        <v>27</v>
      </c>
      <c r="D4" s="113">
        <v>62401.662400000001</v>
      </c>
      <c r="E4" s="113">
        <v>40.315100000000001</v>
      </c>
      <c r="F4" s="113">
        <v>40.280099999999997</v>
      </c>
      <c r="G4" s="113">
        <v>42.272199999999998</v>
      </c>
      <c r="H4" s="34">
        <v>12989.55</v>
      </c>
      <c r="I4" s="35">
        <v>97.47</v>
      </c>
      <c r="J4" s="31">
        <v>3.6082083333333332</v>
      </c>
      <c r="K4" s="8"/>
      <c r="L4" s="50">
        <v>62224.806400000001</v>
      </c>
      <c r="M4" s="50">
        <v>40.290399999999998</v>
      </c>
      <c r="N4" s="50">
        <v>40.276600000000002</v>
      </c>
      <c r="O4" s="50">
        <v>42.265599999999999</v>
      </c>
      <c r="P4" s="50">
        <v>10372.1</v>
      </c>
      <c r="Q4" s="50">
        <v>95.21</v>
      </c>
      <c r="R4" s="44">
        <v>2.8811388888888891</v>
      </c>
      <c r="S4" s="119"/>
      <c r="T4" s="119"/>
      <c r="U4" s="119"/>
      <c r="V4" s="8"/>
      <c r="W4" s="53">
        <v>62255.108800000002</v>
      </c>
      <c r="X4" s="53">
        <v>40.2986</v>
      </c>
      <c r="Y4" s="53">
        <v>40.278199999999998</v>
      </c>
      <c r="Z4" s="53">
        <v>42.267000000000003</v>
      </c>
      <c r="AA4" s="53">
        <v>10661.19</v>
      </c>
      <c r="AB4" s="53">
        <v>95.01</v>
      </c>
      <c r="AC4" s="54">
        <f t="shared" si="0"/>
        <v>2.961441666666667</v>
      </c>
      <c r="AD4" s="132"/>
      <c r="AE4" s="132"/>
      <c r="AF4" s="132"/>
    </row>
    <row r="5" spans="1:32">
      <c r="A5" s="5"/>
      <c r="B5" s="5"/>
      <c r="C5" s="5">
        <v>32</v>
      </c>
      <c r="D5" s="113">
        <v>34602.692799999997</v>
      </c>
      <c r="E5" s="113">
        <v>37.190300000000001</v>
      </c>
      <c r="F5" s="113">
        <v>38.232799999999997</v>
      </c>
      <c r="G5" s="113">
        <v>40.379600000000003</v>
      </c>
      <c r="H5" s="34">
        <v>11500.87</v>
      </c>
      <c r="I5" s="35">
        <v>87.99</v>
      </c>
      <c r="J5" s="31">
        <v>3.1946861111111113</v>
      </c>
      <c r="K5" s="8"/>
      <c r="L5" s="50">
        <v>34483.689599999998</v>
      </c>
      <c r="M5" s="50">
        <v>37.168300000000002</v>
      </c>
      <c r="N5" s="50">
        <v>38.2333</v>
      </c>
      <c r="O5" s="50">
        <v>40.378599999999999</v>
      </c>
      <c r="P5" s="50">
        <v>9282.89</v>
      </c>
      <c r="Q5" s="50">
        <v>83.03</v>
      </c>
      <c r="R5" s="44">
        <v>2.5785805555555554</v>
      </c>
      <c r="S5" s="119"/>
      <c r="T5" s="119"/>
      <c r="U5" s="119"/>
      <c r="V5" s="8"/>
      <c r="W5" s="53">
        <v>34496.767999999996</v>
      </c>
      <c r="X5" s="53">
        <v>37.174700000000001</v>
      </c>
      <c r="Y5" s="53">
        <v>38.229999999999997</v>
      </c>
      <c r="Z5" s="53">
        <v>40.373899999999999</v>
      </c>
      <c r="AA5" s="53">
        <v>9554.7800000000007</v>
      </c>
      <c r="AB5" s="53">
        <v>85.72</v>
      </c>
      <c r="AC5" s="54">
        <f t="shared" si="0"/>
        <v>2.6541055555555557</v>
      </c>
      <c r="AD5" s="132"/>
      <c r="AE5" s="132"/>
      <c r="AF5" s="132"/>
    </row>
    <row r="6" spans="1:32" ht="15.75" thickBot="1">
      <c r="A6" s="5"/>
      <c r="B6" s="6"/>
      <c r="C6" s="6">
        <v>37</v>
      </c>
      <c r="D6" s="114">
        <v>19294.8256</v>
      </c>
      <c r="E6" s="114">
        <v>34.257599999999996</v>
      </c>
      <c r="F6" s="114">
        <v>36.405299999999997</v>
      </c>
      <c r="G6" s="114">
        <v>38.807000000000002</v>
      </c>
      <c r="H6" s="36">
        <v>10596.68</v>
      </c>
      <c r="I6" s="37">
        <v>82.22</v>
      </c>
      <c r="J6" s="32">
        <v>2.9435222222222222</v>
      </c>
      <c r="K6" s="6"/>
      <c r="L6" s="51">
        <v>19222.828799999999</v>
      </c>
      <c r="M6" s="51">
        <v>34.241100000000003</v>
      </c>
      <c r="N6" s="51">
        <v>36.403700000000001</v>
      </c>
      <c r="O6" s="51">
        <v>38.799799999999998</v>
      </c>
      <c r="P6" s="51">
        <v>8623.94</v>
      </c>
      <c r="Q6" s="51">
        <v>78.150000000000006</v>
      </c>
      <c r="R6" s="45">
        <v>2.3955388888888889</v>
      </c>
      <c r="S6" s="120"/>
      <c r="T6" s="120"/>
      <c r="U6" s="120"/>
      <c r="V6" s="6"/>
      <c r="W6" s="55">
        <v>19230.4624</v>
      </c>
      <c r="X6" s="55">
        <v>34.246099999999998</v>
      </c>
      <c r="Y6" s="55">
        <v>36.406500000000001</v>
      </c>
      <c r="Z6" s="55">
        <v>38.804299999999998</v>
      </c>
      <c r="AA6" s="55">
        <v>8867.5300000000007</v>
      </c>
      <c r="AB6" s="55">
        <v>78.36</v>
      </c>
      <c r="AC6" s="56">
        <f t="shared" si="0"/>
        <v>2.4632027777777781</v>
      </c>
      <c r="AD6" s="133"/>
      <c r="AE6" s="133"/>
      <c r="AF6" s="133"/>
    </row>
    <row r="7" spans="1:32">
      <c r="A7" s="5"/>
      <c r="B7" s="5" t="s">
        <v>17</v>
      </c>
      <c r="C7" s="4">
        <v>22</v>
      </c>
      <c r="D7" s="115">
        <v>113755.8496</v>
      </c>
      <c r="E7" s="115">
        <v>43.483199999999997</v>
      </c>
      <c r="F7" s="115">
        <v>45.633400000000002</v>
      </c>
      <c r="G7" s="115">
        <v>45.293399999999998</v>
      </c>
      <c r="H7" s="34">
        <v>15336.73</v>
      </c>
      <c r="I7" s="35">
        <v>112.46</v>
      </c>
      <c r="J7" s="31">
        <v>4.2602027777777778</v>
      </c>
      <c r="K7" s="8"/>
      <c r="L7" s="52">
        <v>113484.78079999999</v>
      </c>
      <c r="M7" s="52">
        <v>43.443800000000003</v>
      </c>
      <c r="N7" s="52">
        <v>45.631500000000003</v>
      </c>
      <c r="O7" s="52">
        <v>45.293700000000001</v>
      </c>
      <c r="P7" s="50">
        <v>12066.67</v>
      </c>
      <c r="Q7" s="50">
        <v>110.35</v>
      </c>
      <c r="R7" s="44">
        <v>3.3518527777777778</v>
      </c>
      <c r="S7" s="118">
        <v>0.17436139990574251</v>
      </c>
      <c r="T7" s="118">
        <v>-0.23937452324345188</v>
      </c>
      <c r="U7" s="118">
        <v>-0.26242876808145743</v>
      </c>
      <c r="V7" s="8"/>
      <c r="W7" s="57">
        <v>113543.76</v>
      </c>
      <c r="X7" s="57">
        <v>43.455500000000001</v>
      </c>
      <c r="Y7" s="57">
        <v>45.634099999999997</v>
      </c>
      <c r="Z7" s="57">
        <v>45.293700000000001</v>
      </c>
      <c r="AA7" s="53">
        <v>12445.96</v>
      </c>
      <c r="AB7" s="53">
        <v>109.33</v>
      </c>
      <c r="AC7" s="54">
        <f t="shared" si="0"/>
        <v>3.457211111111111</v>
      </c>
      <c r="AD7" s="131">
        <v>8.1883512739877595E-2</v>
      </c>
      <c r="AE7" s="131">
        <v>-0.24103379545448167</v>
      </c>
      <c r="AF7" s="131">
        <v>-0.1990889083443359</v>
      </c>
    </row>
    <row r="8" spans="1:32">
      <c r="A8" s="5"/>
      <c r="B8" s="5" t="s">
        <v>18</v>
      </c>
      <c r="C8" s="5">
        <v>27</v>
      </c>
      <c r="D8" s="113">
        <v>67201.691200000001</v>
      </c>
      <c r="E8" s="113">
        <v>39.999499999999998</v>
      </c>
      <c r="F8" s="113">
        <v>43.399799999999999</v>
      </c>
      <c r="G8" s="113">
        <v>43.628300000000003</v>
      </c>
      <c r="H8" s="34">
        <v>13215.85</v>
      </c>
      <c r="I8" s="35">
        <v>100.78</v>
      </c>
      <c r="J8" s="31">
        <v>3.6710694444444445</v>
      </c>
      <c r="K8" s="8"/>
      <c r="L8" s="50">
        <v>67019.724799999996</v>
      </c>
      <c r="M8" s="50">
        <v>39.969200000000001</v>
      </c>
      <c r="N8" s="50">
        <v>43.395600000000002</v>
      </c>
      <c r="O8" s="50">
        <v>43.629100000000001</v>
      </c>
      <c r="P8" s="50">
        <v>10524.46</v>
      </c>
      <c r="Q8" s="50">
        <v>95.81</v>
      </c>
      <c r="R8" s="44">
        <v>2.9234611111111111</v>
      </c>
      <c r="S8" s="119"/>
      <c r="T8" s="119"/>
      <c r="U8" s="119"/>
      <c r="V8" s="8"/>
      <c r="W8" s="53">
        <v>67041.923200000005</v>
      </c>
      <c r="X8" s="53">
        <v>39.976500000000001</v>
      </c>
      <c r="Y8" s="53">
        <v>43.394799999999996</v>
      </c>
      <c r="Z8" s="53">
        <v>43.625300000000003</v>
      </c>
      <c r="AA8" s="53">
        <v>10839.64</v>
      </c>
      <c r="AB8" s="53">
        <v>97.58</v>
      </c>
      <c r="AC8" s="54">
        <f t="shared" si="0"/>
        <v>3.0110111111111109</v>
      </c>
      <c r="AD8" s="132"/>
      <c r="AE8" s="132"/>
      <c r="AF8" s="132"/>
    </row>
    <row r="9" spans="1:32">
      <c r="A9" s="5"/>
      <c r="B9" s="5"/>
      <c r="C9" s="5">
        <v>32</v>
      </c>
      <c r="D9" s="113">
        <v>37784.587200000002</v>
      </c>
      <c r="E9" s="113">
        <v>36.816699999999997</v>
      </c>
      <c r="F9" s="113">
        <v>41.397799999999997</v>
      </c>
      <c r="G9" s="113">
        <v>42.061999999999998</v>
      </c>
      <c r="H9" s="34">
        <v>11731.77</v>
      </c>
      <c r="I9" s="35">
        <v>92.28</v>
      </c>
      <c r="J9" s="31">
        <v>3.2588250000000003</v>
      </c>
      <c r="K9" s="8"/>
      <c r="L9" s="50">
        <v>37629.678399999997</v>
      </c>
      <c r="M9" s="50">
        <v>36.789700000000003</v>
      </c>
      <c r="N9" s="50">
        <v>41.395699999999998</v>
      </c>
      <c r="O9" s="50">
        <v>42.0578</v>
      </c>
      <c r="P9" s="50">
        <v>9496.81</v>
      </c>
      <c r="Q9" s="50">
        <v>87.74</v>
      </c>
      <c r="R9" s="44">
        <v>2.6380027777777775</v>
      </c>
      <c r="S9" s="119"/>
      <c r="T9" s="119"/>
      <c r="U9" s="119"/>
      <c r="V9" s="8"/>
      <c r="W9" s="53">
        <v>37643.1728</v>
      </c>
      <c r="X9" s="53">
        <v>36.796399999999998</v>
      </c>
      <c r="Y9" s="53">
        <v>41.3992</v>
      </c>
      <c r="Z9" s="53">
        <v>42.061900000000001</v>
      </c>
      <c r="AA9" s="53">
        <v>9764.1299999999992</v>
      </c>
      <c r="AB9" s="53">
        <v>88.7</v>
      </c>
      <c r="AC9" s="54">
        <f t="shared" si="0"/>
        <v>2.7122583333333332</v>
      </c>
      <c r="AD9" s="132"/>
      <c r="AE9" s="132"/>
      <c r="AF9" s="132"/>
    </row>
    <row r="10" spans="1:32" ht="15.75" thickBot="1">
      <c r="A10" s="6"/>
      <c r="B10" s="6"/>
      <c r="C10" s="6">
        <v>37</v>
      </c>
      <c r="D10" s="114">
        <v>22115.108800000002</v>
      </c>
      <c r="E10" s="114">
        <v>34.036799999999999</v>
      </c>
      <c r="F10" s="114">
        <v>39.6051</v>
      </c>
      <c r="G10" s="114">
        <v>40.497199999999999</v>
      </c>
      <c r="H10" s="36">
        <v>10827.66</v>
      </c>
      <c r="I10" s="37">
        <v>86.39</v>
      </c>
      <c r="J10" s="32">
        <v>3.0076833333333335</v>
      </c>
      <c r="K10" s="6"/>
      <c r="L10" s="51">
        <v>22019.328000000001</v>
      </c>
      <c r="M10" s="51">
        <v>34.014400000000002</v>
      </c>
      <c r="N10" s="51">
        <v>39.600499999999997</v>
      </c>
      <c r="O10" s="51">
        <v>40.488900000000001</v>
      </c>
      <c r="P10" s="51">
        <v>8845.7099999999991</v>
      </c>
      <c r="Q10" s="51">
        <v>81.849999999999994</v>
      </c>
      <c r="R10" s="45">
        <v>2.4571416666666663</v>
      </c>
      <c r="S10" s="120"/>
      <c r="T10" s="120"/>
      <c r="U10" s="120"/>
      <c r="V10" s="6"/>
      <c r="W10" s="55">
        <v>22024.6816</v>
      </c>
      <c r="X10" s="55">
        <v>34.020400000000002</v>
      </c>
      <c r="Y10" s="55">
        <v>39.602600000000002</v>
      </c>
      <c r="Z10" s="55">
        <v>40.481099999999998</v>
      </c>
      <c r="AA10" s="55">
        <v>9089.9699999999993</v>
      </c>
      <c r="AB10" s="55">
        <v>82.98</v>
      </c>
      <c r="AC10" s="56">
        <f t="shared" si="0"/>
        <v>2.5249916666666663</v>
      </c>
      <c r="AD10" s="133"/>
      <c r="AE10" s="133"/>
      <c r="AF10" s="133"/>
    </row>
    <row r="11" spans="1:32">
      <c r="A11" s="4" t="s">
        <v>19</v>
      </c>
      <c r="B11" s="4" t="s">
        <v>20</v>
      </c>
      <c r="C11" s="4">
        <v>22</v>
      </c>
      <c r="D11" s="113">
        <v>23497.575199999999</v>
      </c>
      <c r="E11" s="113">
        <v>42.771299999999997</v>
      </c>
      <c r="F11" s="113">
        <v>44.5242</v>
      </c>
      <c r="G11" s="113">
        <v>45.974800000000002</v>
      </c>
      <c r="H11" s="34">
        <v>10485.14</v>
      </c>
      <c r="I11" s="35">
        <v>70.239999999999995</v>
      </c>
      <c r="J11" s="31">
        <v>2.9125388888888888</v>
      </c>
      <c r="K11" s="8"/>
      <c r="L11" s="50">
        <v>23427.644</v>
      </c>
      <c r="M11" s="50">
        <v>42.764200000000002</v>
      </c>
      <c r="N11" s="50">
        <v>44.523099999999999</v>
      </c>
      <c r="O11" s="50">
        <v>45.976799999999997</v>
      </c>
      <c r="P11" s="50">
        <v>8345.64</v>
      </c>
      <c r="Q11" s="50">
        <v>67.209999999999994</v>
      </c>
      <c r="R11" s="44">
        <v>2.3182333333333331</v>
      </c>
      <c r="S11" s="118">
        <v>-0.15404836311897485</v>
      </c>
      <c r="T11" s="118">
        <v>-0.37276052515607949</v>
      </c>
      <c r="U11" s="118">
        <v>-0.38884628139362887</v>
      </c>
      <c r="V11" s="8"/>
      <c r="W11" s="53">
        <v>23437.973600000001</v>
      </c>
      <c r="X11" s="53">
        <v>42.766300000000001</v>
      </c>
      <c r="Y11" s="53">
        <v>44.523099999999999</v>
      </c>
      <c r="Z11" s="53">
        <v>45.975999999999999</v>
      </c>
      <c r="AA11" s="53">
        <v>8596.14</v>
      </c>
      <c r="AB11" s="53">
        <v>67.17</v>
      </c>
      <c r="AC11" s="54">
        <f t="shared" si="0"/>
        <v>2.3878166666666667</v>
      </c>
      <c r="AD11" s="131">
        <v>-0.17652310835489793</v>
      </c>
      <c r="AE11" s="131">
        <v>-0.38009300050627637</v>
      </c>
      <c r="AF11" s="131">
        <v>-0.34389222573929512</v>
      </c>
    </row>
    <row r="12" spans="1:32">
      <c r="A12" s="5" t="s">
        <v>21</v>
      </c>
      <c r="B12" s="5" t="s">
        <v>22</v>
      </c>
      <c r="C12" s="5">
        <v>27</v>
      </c>
      <c r="D12" s="113">
        <v>13065.5288</v>
      </c>
      <c r="E12" s="113">
        <v>41.1203</v>
      </c>
      <c r="F12" s="113">
        <v>42.716500000000003</v>
      </c>
      <c r="G12" s="113">
        <v>43.671799999999998</v>
      </c>
      <c r="H12" s="34">
        <v>9084.7000000000007</v>
      </c>
      <c r="I12" s="35">
        <v>61.47</v>
      </c>
      <c r="J12" s="31">
        <v>2.5235277777777778</v>
      </c>
      <c r="K12" s="8"/>
      <c r="L12" s="50">
        <v>13030.924800000001</v>
      </c>
      <c r="M12" s="50">
        <v>41.115600000000001</v>
      </c>
      <c r="N12" s="50">
        <v>42.718000000000004</v>
      </c>
      <c r="O12" s="50">
        <v>43.675400000000003</v>
      </c>
      <c r="P12" s="50">
        <v>7333.03</v>
      </c>
      <c r="Q12" s="50">
        <v>60.45</v>
      </c>
      <c r="R12" s="44">
        <v>2.0369527777777776</v>
      </c>
      <c r="S12" s="119"/>
      <c r="T12" s="119"/>
      <c r="U12" s="119"/>
      <c r="V12" s="8"/>
      <c r="W12" s="53">
        <v>13033.436799999999</v>
      </c>
      <c r="X12" s="53">
        <v>41.116900000000001</v>
      </c>
      <c r="Y12" s="53">
        <v>42.719900000000003</v>
      </c>
      <c r="Z12" s="53">
        <v>43.6736</v>
      </c>
      <c r="AA12" s="53">
        <v>7547.68</v>
      </c>
      <c r="AB12" s="53">
        <v>60.13</v>
      </c>
      <c r="AC12" s="54">
        <f t="shared" si="0"/>
        <v>2.0965777777777777</v>
      </c>
      <c r="AD12" s="132"/>
      <c r="AE12" s="132"/>
      <c r="AF12" s="132"/>
    </row>
    <row r="13" spans="1:32">
      <c r="A13" s="5"/>
      <c r="B13" s="5"/>
      <c r="C13" s="5">
        <v>32</v>
      </c>
      <c r="D13" s="113">
        <v>7157.6224000000002</v>
      </c>
      <c r="E13" s="113">
        <v>39.030700000000003</v>
      </c>
      <c r="F13" s="113">
        <v>41.0871</v>
      </c>
      <c r="G13" s="113">
        <v>41.94</v>
      </c>
      <c r="H13" s="34">
        <v>8351.6299999999992</v>
      </c>
      <c r="I13" s="35">
        <v>62.42</v>
      </c>
      <c r="J13" s="31">
        <v>2.3198972222222221</v>
      </c>
      <c r="K13" s="8"/>
      <c r="L13" s="50">
        <v>7134.1167999999998</v>
      </c>
      <c r="M13" s="50">
        <v>39.025399999999998</v>
      </c>
      <c r="N13" s="50">
        <v>41.092399999999998</v>
      </c>
      <c r="O13" s="50">
        <v>41.942100000000003</v>
      </c>
      <c r="P13" s="50">
        <v>6806.37</v>
      </c>
      <c r="Q13" s="50">
        <v>59.89</v>
      </c>
      <c r="R13" s="44">
        <v>1.8906583333333333</v>
      </c>
      <c r="S13" s="119"/>
      <c r="T13" s="119"/>
      <c r="U13" s="119"/>
      <c r="V13" s="8"/>
      <c r="W13" s="53">
        <v>7136.1952000000001</v>
      </c>
      <c r="X13" s="53">
        <v>39.027200000000001</v>
      </c>
      <c r="Y13" s="53">
        <v>41.091000000000001</v>
      </c>
      <c r="Z13" s="53">
        <v>41.9435</v>
      </c>
      <c r="AA13" s="53">
        <v>6995.23</v>
      </c>
      <c r="AB13" s="53">
        <v>58.97</v>
      </c>
      <c r="AC13" s="54">
        <f t="shared" si="0"/>
        <v>1.9431194444444444</v>
      </c>
      <c r="AD13" s="132"/>
      <c r="AE13" s="132"/>
      <c r="AF13" s="132"/>
    </row>
    <row r="14" spans="1:32" ht="15.75" thickBot="1">
      <c r="A14" s="5"/>
      <c r="B14" s="6"/>
      <c r="C14" s="6">
        <v>37</v>
      </c>
      <c r="D14" s="114">
        <v>3983.6</v>
      </c>
      <c r="E14" s="114">
        <v>36.7059</v>
      </c>
      <c r="F14" s="114">
        <v>39.520099999999999</v>
      </c>
      <c r="G14" s="114">
        <v>40.716200000000001</v>
      </c>
      <c r="H14" s="36">
        <v>7894.08</v>
      </c>
      <c r="I14" s="37">
        <v>60.37</v>
      </c>
      <c r="J14" s="32">
        <v>2.1928000000000001</v>
      </c>
      <c r="K14" s="6"/>
      <c r="L14" s="51">
        <v>3969.7559999999999</v>
      </c>
      <c r="M14" s="51">
        <v>36.7012</v>
      </c>
      <c r="N14" s="51">
        <v>39.517499999999998</v>
      </c>
      <c r="O14" s="51">
        <v>40.718800000000002</v>
      </c>
      <c r="P14" s="51">
        <v>6475.86</v>
      </c>
      <c r="Q14" s="51">
        <v>58.98</v>
      </c>
      <c r="R14" s="45">
        <v>1.7988499999999998</v>
      </c>
      <c r="S14" s="120"/>
      <c r="T14" s="120"/>
      <c r="U14" s="120"/>
      <c r="V14" s="6"/>
      <c r="W14" s="55">
        <v>3970.3935999999999</v>
      </c>
      <c r="X14" s="55">
        <v>36.702800000000003</v>
      </c>
      <c r="Y14" s="55">
        <v>39.522500000000001</v>
      </c>
      <c r="Z14" s="55">
        <v>40.718899999999998</v>
      </c>
      <c r="AA14" s="55">
        <v>6654.98</v>
      </c>
      <c r="AB14" s="55">
        <v>57.67</v>
      </c>
      <c r="AC14" s="56">
        <f t="shared" si="0"/>
        <v>1.8486055555555554</v>
      </c>
      <c r="AD14" s="133"/>
      <c r="AE14" s="133"/>
      <c r="AF14" s="133"/>
    </row>
    <row r="15" spans="1:32">
      <c r="A15" s="5"/>
      <c r="B15" s="4" t="s">
        <v>23</v>
      </c>
      <c r="C15" s="4">
        <v>22</v>
      </c>
      <c r="D15" s="115">
        <v>55905.62</v>
      </c>
      <c r="E15" s="115">
        <v>41.787799999999997</v>
      </c>
      <c r="F15" s="115">
        <v>43.3581</v>
      </c>
      <c r="G15" s="115">
        <v>44.132899999999999</v>
      </c>
      <c r="H15" s="38">
        <v>13023.43</v>
      </c>
      <c r="I15" s="35">
        <v>97.26</v>
      </c>
      <c r="J15" s="33">
        <v>3.6176194444444447</v>
      </c>
      <c r="K15" s="7"/>
      <c r="L15" s="52">
        <v>55599.6296</v>
      </c>
      <c r="M15" s="52">
        <v>41.739400000000003</v>
      </c>
      <c r="N15" s="52">
        <v>43.351700000000001</v>
      </c>
      <c r="O15" s="52">
        <v>44.129199999999997</v>
      </c>
      <c r="P15" s="52">
        <v>10119.24</v>
      </c>
      <c r="Q15" s="52">
        <v>95.38</v>
      </c>
      <c r="R15" s="46">
        <v>2.8108999999999997</v>
      </c>
      <c r="S15" s="118">
        <v>-2.3238623631482991E-2</v>
      </c>
      <c r="T15" s="118">
        <v>-0.60483559526632868</v>
      </c>
      <c r="U15" s="118">
        <v>-0.51756713614162786</v>
      </c>
      <c r="V15" s="7"/>
      <c r="W15" s="57">
        <v>55666.4352</v>
      </c>
      <c r="X15" s="57">
        <v>41.752600000000001</v>
      </c>
      <c r="Y15" s="57">
        <v>43.352400000000003</v>
      </c>
      <c r="Z15" s="57">
        <v>44.1282</v>
      </c>
      <c r="AA15" s="57">
        <v>10455.049999999999</v>
      </c>
      <c r="AB15" s="57">
        <v>94.21</v>
      </c>
      <c r="AC15" s="58">
        <f t="shared" si="0"/>
        <v>2.9041805555555555</v>
      </c>
      <c r="AD15" s="131">
        <v>-7.9018647500594952E-2</v>
      </c>
      <c r="AE15" s="131">
        <v>-0.51678665053445094</v>
      </c>
      <c r="AF15" s="131">
        <v>-0.42100030926885967</v>
      </c>
    </row>
    <row r="16" spans="1:32">
      <c r="A16" s="5"/>
      <c r="B16" s="5" t="s">
        <v>24</v>
      </c>
      <c r="C16" s="5">
        <v>27</v>
      </c>
      <c r="D16" s="113">
        <v>30784.606400000001</v>
      </c>
      <c r="E16" s="113">
        <v>38.688000000000002</v>
      </c>
      <c r="F16" s="113">
        <v>40.775700000000001</v>
      </c>
      <c r="G16" s="113">
        <v>41.3857</v>
      </c>
      <c r="H16" s="34">
        <v>10780.26</v>
      </c>
      <c r="I16" s="35">
        <v>79.41</v>
      </c>
      <c r="J16" s="31">
        <v>2.9945166666666667</v>
      </c>
      <c r="K16" s="8"/>
      <c r="L16" s="50">
        <v>30583.394400000001</v>
      </c>
      <c r="M16" s="50">
        <v>38.650500000000001</v>
      </c>
      <c r="N16" s="50">
        <v>40.768900000000002</v>
      </c>
      <c r="O16" s="50">
        <v>41.381399999999999</v>
      </c>
      <c r="P16" s="50">
        <v>8485.39</v>
      </c>
      <c r="Q16" s="50">
        <v>78.260000000000005</v>
      </c>
      <c r="R16" s="44">
        <v>2.3570527777777777</v>
      </c>
      <c r="S16" s="119"/>
      <c r="T16" s="119"/>
      <c r="U16" s="119"/>
      <c r="V16" s="8"/>
      <c r="W16" s="53">
        <v>30620.856</v>
      </c>
      <c r="X16" s="53">
        <v>38.659700000000001</v>
      </c>
      <c r="Y16" s="53">
        <v>40.7729</v>
      </c>
      <c r="Z16" s="53">
        <v>41.382199999999997</v>
      </c>
      <c r="AA16" s="53">
        <v>8751.15</v>
      </c>
      <c r="AB16" s="53">
        <v>77.44</v>
      </c>
      <c r="AC16" s="54">
        <f t="shared" si="0"/>
        <v>2.4308749999999999</v>
      </c>
      <c r="AD16" s="132"/>
      <c r="AE16" s="132"/>
      <c r="AF16" s="132"/>
    </row>
    <row r="17" spans="1:32">
      <c r="A17" s="5"/>
      <c r="B17" s="5"/>
      <c r="C17" s="5">
        <v>32</v>
      </c>
      <c r="D17" s="113">
        <v>15553.727999999999</v>
      </c>
      <c r="E17" s="113">
        <v>35.590000000000003</v>
      </c>
      <c r="F17" s="113">
        <v>38.621699999999997</v>
      </c>
      <c r="G17" s="113">
        <v>39.617699999999999</v>
      </c>
      <c r="H17" s="34">
        <v>9263.48</v>
      </c>
      <c r="I17" s="35">
        <v>69.040000000000006</v>
      </c>
      <c r="J17" s="31">
        <v>2.5731888888888887</v>
      </c>
      <c r="K17" s="8"/>
      <c r="L17" s="50">
        <v>15426.567999999999</v>
      </c>
      <c r="M17" s="50">
        <v>35.563400000000001</v>
      </c>
      <c r="N17" s="50">
        <v>38.622999999999998</v>
      </c>
      <c r="O17" s="50">
        <v>39.613399999999999</v>
      </c>
      <c r="P17" s="50">
        <v>7410.93</v>
      </c>
      <c r="Q17" s="50">
        <v>66.459999999999994</v>
      </c>
      <c r="R17" s="44">
        <v>2.0585916666666666</v>
      </c>
      <c r="S17" s="119"/>
      <c r="T17" s="119"/>
      <c r="U17" s="119"/>
      <c r="V17" s="8"/>
      <c r="W17" s="53">
        <v>15447.6392</v>
      </c>
      <c r="X17" s="53">
        <v>35.570399999999999</v>
      </c>
      <c r="Y17" s="53">
        <v>38.6218</v>
      </c>
      <c r="Z17" s="53">
        <v>39.612699999999997</v>
      </c>
      <c r="AA17" s="53">
        <v>7618.5</v>
      </c>
      <c r="AB17" s="53">
        <v>66.27</v>
      </c>
      <c r="AC17" s="54">
        <f t="shared" si="0"/>
        <v>2.11625</v>
      </c>
      <c r="AD17" s="132"/>
      <c r="AE17" s="132"/>
      <c r="AF17" s="132"/>
    </row>
    <row r="18" spans="1:32" ht="15.75" thickBot="1">
      <c r="A18" s="5"/>
      <c r="B18" s="6"/>
      <c r="C18" s="6">
        <v>37</v>
      </c>
      <c r="D18" s="114">
        <v>7574.6783999999998</v>
      </c>
      <c r="E18" s="114">
        <v>32.845199999999998</v>
      </c>
      <c r="F18" s="114">
        <v>36.7697</v>
      </c>
      <c r="G18" s="114">
        <v>38.547800000000002</v>
      </c>
      <c r="H18" s="36">
        <v>8324.19</v>
      </c>
      <c r="I18" s="37">
        <v>58.63</v>
      </c>
      <c r="J18" s="32">
        <v>2.3122750000000001</v>
      </c>
      <c r="K18" s="6"/>
      <c r="L18" s="51">
        <v>7529.7784000000001</v>
      </c>
      <c r="M18" s="51">
        <v>32.838799999999999</v>
      </c>
      <c r="N18" s="51">
        <v>36.773800000000001</v>
      </c>
      <c r="O18" s="51">
        <v>38.546399999999998</v>
      </c>
      <c r="P18" s="51">
        <v>6728.12</v>
      </c>
      <c r="Q18" s="51">
        <v>55.72</v>
      </c>
      <c r="R18" s="45">
        <v>1.8689222222222222</v>
      </c>
      <c r="S18" s="120"/>
      <c r="T18" s="120"/>
      <c r="U18" s="120"/>
      <c r="V18" s="6"/>
      <c r="W18" s="55">
        <v>7534.0655999999999</v>
      </c>
      <c r="X18" s="55">
        <v>32.841500000000003</v>
      </c>
      <c r="Y18" s="55">
        <v>36.7712</v>
      </c>
      <c r="Z18" s="55">
        <v>38.546900000000001</v>
      </c>
      <c r="AA18" s="55">
        <v>6918.66</v>
      </c>
      <c r="AB18" s="55">
        <v>56.12</v>
      </c>
      <c r="AC18" s="56">
        <f t="shared" si="0"/>
        <v>1.9218500000000001</v>
      </c>
      <c r="AD18" s="133"/>
      <c r="AE18" s="133"/>
      <c r="AF18" s="133"/>
    </row>
    <row r="19" spans="1:32">
      <c r="A19" s="5"/>
      <c r="B19" s="4" t="s">
        <v>25</v>
      </c>
      <c r="C19" s="4">
        <v>22</v>
      </c>
      <c r="D19" s="115">
        <v>112255.664</v>
      </c>
      <c r="E19" s="115">
        <v>40.672800000000002</v>
      </c>
      <c r="F19" s="115">
        <v>41.7759</v>
      </c>
      <c r="G19" s="115">
        <v>44.097799999999999</v>
      </c>
      <c r="H19" s="38">
        <v>28163.68</v>
      </c>
      <c r="I19" s="35">
        <v>209.44</v>
      </c>
      <c r="J19" s="33">
        <v>7.8232444444444447</v>
      </c>
      <c r="K19" s="7"/>
      <c r="L19" s="52">
        <v>111563.236</v>
      </c>
      <c r="M19" s="52">
        <v>40.637500000000003</v>
      </c>
      <c r="N19" s="52">
        <v>41.773000000000003</v>
      </c>
      <c r="O19" s="52">
        <v>44.097700000000003</v>
      </c>
      <c r="P19" s="52">
        <v>21848.03</v>
      </c>
      <c r="Q19" s="52">
        <v>202.85</v>
      </c>
      <c r="R19" s="46">
        <v>6.0688972222222217</v>
      </c>
      <c r="S19" s="118">
        <v>0.10266802015665988</v>
      </c>
      <c r="T19" s="118">
        <v>-0.50093635420875859</v>
      </c>
      <c r="U19" s="118">
        <v>-0.41327986244942272</v>
      </c>
      <c r="V19" s="7"/>
      <c r="W19" s="57">
        <v>111719.04640000001</v>
      </c>
      <c r="X19" s="57">
        <v>40.6477</v>
      </c>
      <c r="Y19" s="57">
        <v>41.774000000000001</v>
      </c>
      <c r="Z19" s="57">
        <v>44.098100000000002</v>
      </c>
      <c r="AA19" s="57">
        <v>22567.31</v>
      </c>
      <c r="AB19" s="57">
        <v>203.19</v>
      </c>
      <c r="AC19" s="58">
        <f t="shared" si="0"/>
        <v>6.2686972222222224</v>
      </c>
      <c r="AD19" s="131">
        <v>2.8361886976080442E-2</v>
      </c>
      <c r="AE19" s="131">
        <v>-0.41021370175892136</v>
      </c>
      <c r="AF19" s="131">
        <v>-0.40670612093320901</v>
      </c>
    </row>
    <row r="20" spans="1:32">
      <c r="A20" s="5"/>
      <c r="B20" s="5" t="s">
        <v>26</v>
      </c>
      <c r="C20" s="5">
        <v>27</v>
      </c>
      <c r="D20" s="113">
        <v>52776.308799999999</v>
      </c>
      <c r="E20" s="113">
        <v>38</v>
      </c>
      <c r="F20" s="113">
        <v>39.460799999999999</v>
      </c>
      <c r="G20" s="113">
        <v>42.055399999999999</v>
      </c>
      <c r="H20" s="34">
        <v>22271.34</v>
      </c>
      <c r="I20" s="35">
        <v>161.47999999999999</v>
      </c>
      <c r="J20" s="31">
        <v>6.1864833333333333</v>
      </c>
      <c r="K20" s="8"/>
      <c r="L20" s="50">
        <v>52518.396000000001</v>
      </c>
      <c r="M20" s="50">
        <v>37.978499999999997</v>
      </c>
      <c r="N20" s="50">
        <v>39.4619</v>
      </c>
      <c r="O20" s="50">
        <v>42.052100000000003</v>
      </c>
      <c r="P20" s="50">
        <v>17588.63</v>
      </c>
      <c r="Q20" s="50">
        <v>155.47999999999999</v>
      </c>
      <c r="R20" s="44">
        <v>4.8857305555555559</v>
      </c>
      <c r="S20" s="119"/>
      <c r="T20" s="119"/>
      <c r="U20" s="119"/>
      <c r="V20" s="8"/>
      <c r="W20" s="53">
        <v>52570.964800000002</v>
      </c>
      <c r="X20" s="53">
        <v>37.984400000000001</v>
      </c>
      <c r="Y20" s="53">
        <v>39.462299999999999</v>
      </c>
      <c r="Z20" s="53">
        <v>42.055399999999999</v>
      </c>
      <c r="AA20" s="53">
        <v>18123.79</v>
      </c>
      <c r="AB20" s="53">
        <v>155.34</v>
      </c>
      <c r="AC20" s="54">
        <f t="shared" si="0"/>
        <v>5.034386111111111</v>
      </c>
      <c r="AD20" s="132"/>
      <c r="AE20" s="132"/>
      <c r="AF20" s="132"/>
    </row>
    <row r="21" spans="1:32">
      <c r="A21" s="5"/>
      <c r="B21" s="5"/>
      <c r="C21" s="5">
        <v>32</v>
      </c>
      <c r="D21" s="113">
        <v>27889.445599999999</v>
      </c>
      <c r="E21" s="113">
        <v>35.700699999999998</v>
      </c>
      <c r="F21" s="113">
        <v>38.267000000000003</v>
      </c>
      <c r="G21" s="113">
        <v>40.261899999999997</v>
      </c>
      <c r="H21" s="34">
        <v>18974.36</v>
      </c>
      <c r="I21" s="35">
        <v>142.44999999999999</v>
      </c>
      <c r="J21" s="31">
        <v>5.2706555555555559</v>
      </c>
      <c r="K21" s="8"/>
      <c r="L21" s="50">
        <v>27760.417600000001</v>
      </c>
      <c r="M21" s="50">
        <v>35.682299999999998</v>
      </c>
      <c r="N21" s="50">
        <v>38.267099999999999</v>
      </c>
      <c r="O21" s="50">
        <v>40.262099999999997</v>
      </c>
      <c r="P21" s="50">
        <v>15231.36</v>
      </c>
      <c r="Q21" s="50">
        <v>136.94</v>
      </c>
      <c r="R21" s="44">
        <v>4.2309333333333337</v>
      </c>
      <c r="S21" s="119"/>
      <c r="T21" s="119"/>
      <c r="U21" s="119"/>
      <c r="V21" s="8"/>
      <c r="W21" s="53">
        <v>27777.979200000002</v>
      </c>
      <c r="X21" s="53">
        <v>35.687199999999997</v>
      </c>
      <c r="Y21" s="53">
        <v>38.267200000000003</v>
      </c>
      <c r="Z21" s="53">
        <v>40.262</v>
      </c>
      <c r="AA21" s="53">
        <v>15687.36</v>
      </c>
      <c r="AB21" s="53">
        <v>137.88</v>
      </c>
      <c r="AC21" s="54">
        <f t="shared" si="0"/>
        <v>4.3576000000000006</v>
      </c>
      <c r="AD21" s="132"/>
      <c r="AE21" s="132"/>
      <c r="AF21" s="132"/>
    </row>
    <row r="22" spans="1:32" ht="15.75" thickBot="1">
      <c r="A22" s="5"/>
      <c r="B22" s="6"/>
      <c r="C22" s="6">
        <v>37</v>
      </c>
      <c r="D22" s="114">
        <v>14940.300800000001</v>
      </c>
      <c r="E22" s="114">
        <v>33.354900000000001</v>
      </c>
      <c r="F22" s="114">
        <v>37.042200000000001</v>
      </c>
      <c r="G22" s="114">
        <v>38.354300000000002</v>
      </c>
      <c r="H22" s="36">
        <v>17309.400000000001</v>
      </c>
      <c r="I22" s="37">
        <v>130.12</v>
      </c>
      <c r="J22" s="32">
        <v>4.8081666666666667</v>
      </c>
      <c r="K22" s="6"/>
      <c r="L22" s="51">
        <v>14885.1096</v>
      </c>
      <c r="M22" s="51">
        <v>33.3429</v>
      </c>
      <c r="N22" s="51">
        <v>37.039299999999997</v>
      </c>
      <c r="O22" s="51">
        <v>38.348399999999998</v>
      </c>
      <c r="P22" s="51">
        <v>14053.61</v>
      </c>
      <c r="Q22" s="51">
        <v>124.27</v>
      </c>
      <c r="R22" s="45">
        <v>3.9037805555555556</v>
      </c>
      <c r="S22" s="120"/>
      <c r="T22" s="120"/>
      <c r="U22" s="120"/>
      <c r="V22" s="6"/>
      <c r="W22" s="55">
        <v>14895.590399999999</v>
      </c>
      <c r="X22" s="55">
        <v>33.346899999999998</v>
      </c>
      <c r="Y22" s="55">
        <v>37.038600000000002</v>
      </c>
      <c r="Z22" s="55">
        <v>38.357100000000003</v>
      </c>
      <c r="AA22" s="55">
        <v>14446.69</v>
      </c>
      <c r="AB22" s="55">
        <v>125.22</v>
      </c>
      <c r="AC22" s="56">
        <f t="shared" si="0"/>
        <v>4.0129694444444448</v>
      </c>
      <c r="AD22" s="133"/>
      <c r="AE22" s="133"/>
      <c r="AF22" s="133"/>
    </row>
    <row r="23" spans="1:32">
      <c r="A23" s="5"/>
      <c r="B23" s="4" t="s">
        <v>27</v>
      </c>
      <c r="C23" s="4">
        <v>22</v>
      </c>
      <c r="D23" s="115">
        <v>75904.582399999999</v>
      </c>
      <c r="E23" s="115">
        <v>41.386000000000003</v>
      </c>
      <c r="F23" s="115">
        <v>44.377099999999999</v>
      </c>
      <c r="G23" s="115">
        <v>45.943899999999999</v>
      </c>
      <c r="H23" s="38">
        <v>25213.52</v>
      </c>
      <c r="I23" s="35">
        <v>180.28</v>
      </c>
      <c r="J23" s="33">
        <v>7.0037555555555553</v>
      </c>
      <c r="K23" s="7"/>
      <c r="L23" s="52">
        <v>75449.647200000007</v>
      </c>
      <c r="M23" s="52">
        <v>41.358699999999999</v>
      </c>
      <c r="N23" s="52">
        <v>44.377499999999998</v>
      </c>
      <c r="O23" s="52">
        <v>45.945900000000002</v>
      </c>
      <c r="P23" s="52">
        <v>19435.28</v>
      </c>
      <c r="Q23" s="52">
        <v>173.36</v>
      </c>
      <c r="R23" s="46">
        <v>5.3986888888888886</v>
      </c>
      <c r="S23" s="118">
        <v>5.9257342687946135E-2</v>
      </c>
      <c r="T23" s="118">
        <v>-0.31740409878472375</v>
      </c>
      <c r="U23" s="118">
        <v>-0.35378801988122932</v>
      </c>
      <c r="V23" s="7"/>
      <c r="W23" s="57">
        <v>75553.877600000007</v>
      </c>
      <c r="X23" s="57">
        <v>41.366599999999998</v>
      </c>
      <c r="Y23" s="57">
        <v>44.377899999999997</v>
      </c>
      <c r="Z23" s="57">
        <v>45.944400000000002</v>
      </c>
      <c r="AA23" s="57">
        <v>20109.02</v>
      </c>
      <c r="AB23" s="57">
        <v>173.55</v>
      </c>
      <c r="AC23" s="58">
        <f t="shared" si="0"/>
        <v>5.5858388888888886</v>
      </c>
      <c r="AD23" s="131">
        <v>1.258493737479327E-2</v>
      </c>
      <c r="AE23" s="131">
        <v>-0.24557980672537116</v>
      </c>
      <c r="AF23" s="131">
        <v>-0.26723465786189227</v>
      </c>
    </row>
    <row r="24" spans="1:32">
      <c r="A24" s="5"/>
      <c r="B24" s="5" t="s">
        <v>28</v>
      </c>
      <c r="C24" s="5">
        <v>27</v>
      </c>
      <c r="D24" s="113">
        <v>31867.709599999998</v>
      </c>
      <c r="E24" s="113">
        <v>38.787399999999998</v>
      </c>
      <c r="F24" s="113">
        <v>42.908700000000003</v>
      </c>
      <c r="G24" s="113">
        <v>43.811100000000003</v>
      </c>
      <c r="H24" s="34">
        <v>20294.18</v>
      </c>
      <c r="I24" s="35">
        <v>141.91</v>
      </c>
      <c r="J24" s="31">
        <v>5.6372722222222222</v>
      </c>
      <c r="K24" s="8"/>
      <c r="L24" s="50">
        <v>31758.497599999999</v>
      </c>
      <c r="M24" s="50">
        <v>38.776499999999999</v>
      </c>
      <c r="N24" s="50">
        <v>42.909700000000001</v>
      </c>
      <c r="O24" s="50">
        <v>43.810400000000001</v>
      </c>
      <c r="P24" s="50">
        <v>15999.31</v>
      </c>
      <c r="Q24" s="50">
        <v>136.32</v>
      </c>
      <c r="R24" s="44">
        <v>4.4442527777777778</v>
      </c>
      <c r="S24" s="119"/>
      <c r="T24" s="119"/>
      <c r="U24" s="119"/>
      <c r="V24" s="8"/>
      <c r="W24" s="53">
        <v>31777.088</v>
      </c>
      <c r="X24" s="53">
        <v>38.779400000000003</v>
      </c>
      <c r="Y24" s="53">
        <v>42.908999999999999</v>
      </c>
      <c r="Z24" s="53">
        <v>43.811700000000002</v>
      </c>
      <c r="AA24" s="53">
        <v>16515.259999999998</v>
      </c>
      <c r="AB24" s="53">
        <v>136.88</v>
      </c>
      <c r="AC24" s="54">
        <f t="shared" si="0"/>
        <v>4.5875722222222217</v>
      </c>
      <c r="AD24" s="132"/>
      <c r="AE24" s="132"/>
      <c r="AF24" s="132"/>
    </row>
    <row r="25" spans="1:32">
      <c r="A25" s="5"/>
      <c r="B25" s="5"/>
      <c r="C25" s="5">
        <v>32</v>
      </c>
      <c r="D25" s="113">
        <v>16191.6248</v>
      </c>
      <c r="E25" s="113">
        <v>36.987400000000001</v>
      </c>
      <c r="F25" s="113">
        <v>41.418300000000002</v>
      </c>
      <c r="G25" s="113">
        <v>41.739199999999997</v>
      </c>
      <c r="H25" s="34">
        <v>17729.22</v>
      </c>
      <c r="I25" s="35">
        <v>128.83000000000001</v>
      </c>
      <c r="J25" s="31">
        <v>4.924783333333334</v>
      </c>
      <c r="K25" s="8"/>
      <c r="L25" s="50">
        <v>16134.0304</v>
      </c>
      <c r="M25" s="50">
        <v>36.9758</v>
      </c>
      <c r="N25" s="50">
        <v>41.414299999999997</v>
      </c>
      <c r="O25" s="50">
        <v>41.738599999999998</v>
      </c>
      <c r="P25" s="50">
        <v>14235.89</v>
      </c>
      <c r="Q25" s="50">
        <v>123.72</v>
      </c>
      <c r="R25" s="44">
        <v>3.9544138888888889</v>
      </c>
      <c r="S25" s="119"/>
      <c r="T25" s="119"/>
      <c r="U25" s="119"/>
      <c r="V25" s="8"/>
      <c r="W25" s="53">
        <v>16143.8984</v>
      </c>
      <c r="X25" s="53">
        <v>36.9788</v>
      </c>
      <c r="Y25" s="53">
        <v>41.415100000000002</v>
      </c>
      <c r="Z25" s="53">
        <v>41.735999999999997</v>
      </c>
      <c r="AA25" s="53">
        <v>14661.5</v>
      </c>
      <c r="AB25" s="53">
        <v>123.93</v>
      </c>
      <c r="AC25" s="54">
        <f t="shared" si="0"/>
        <v>4.0726388888888891</v>
      </c>
      <c r="AD25" s="132"/>
      <c r="AE25" s="132"/>
      <c r="AF25" s="132"/>
    </row>
    <row r="26" spans="1:32" ht="15.75" thickBot="1">
      <c r="A26" s="5"/>
      <c r="B26" s="6"/>
      <c r="C26" s="6">
        <v>37</v>
      </c>
      <c r="D26" s="114">
        <v>8943.3536000000004</v>
      </c>
      <c r="E26" s="114">
        <v>35.081299999999999</v>
      </c>
      <c r="F26" s="114">
        <v>39.844000000000001</v>
      </c>
      <c r="G26" s="114">
        <v>39.625700000000002</v>
      </c>
      <c r="H26" s="36">
        <v>16630.79</v>
      </c>
      <c r="I26" s="37">
        <v>122.35</v>
      </c>
      <c r="J26" s="32">
        <v>4.6196638888888888</v>
      </c>
      <c r="K26" s="6"/>
      <c r="L26" s="51">
        <v>8916.4655999999995</v>
      </c>
      <c r="M26" s="51">
        <v>35.070700000000002</v>
      </c>
      <c r="N26" s="51">
        <v>39.840800000000002</v>
      </c>
      <c r="O26" s="51">
        <v>39.620800000000003</v>
      </c>
      <c r="P26" s="51">
        <v>13485.06</v>
      </c>
      <c r="Q26" s="51">
        <v>116.72</v>
      </c>
      <c r="R26" s="45">
        <v>3.7458499999999999</v>
      </c>
      <c r="S26" s="120"/>
      <c r="T26" s="120"/>
      <c r="U26" s="120"/>
      <c r="V26" s="6"/>
      <c r="W26" s="55">
        <v>8921.7440000000006</v>
      </c>
      <c r="X26" s="55">
        <v>35.073300000000003</v>
      </c>
      <c r="Y26" s="55">
        <v>39.839500000000001</v>
      </c>
      <c r="Z26" s="55">
        <v>39.621600000000001</v>
      </c>
      <c r="AA26" s="55">
        <v>13876.67</v>
      </c>
      <c r="AB26" s="55">
        <v>115.85</v>
      </c>
      <c r="AC26" s="56">
        <f t="shared" si="0"/>
        <v>3.8546305555555556</v>
      </c>
      <c r="AD26" s="133"/>
      <c r="AE26" s="133"/>
      <c r="AF26" s="133"/>
    </row>
    <row r="27" spans="1:32">
      <c r="A27" s="5"/>
      <c r="B27" s="4" t="s">
        <v>29</v>
      </c>
      <c r="C27" s="4">
        <v>22</v>
      </c>
      <c r="D27" s="115">
        <v>189157.34479999999</v>
      </c>
      <c r="E27" s="115">
        <v>42.611899999999999</v>
      </c>
      <c r="F27" s="115">
        <v>42.78</v>
      </c>
      <c r="G27" s="115">
        <v>44.405500000000004</v>
      </c>
      <c r="H27" s="38">
        <v>36695.06</v>
      </c>
      <c r="I27" s="35">
        <v>266.32</v>
      </c>
      <c r="J27" s="33">
        <v>10.193072222222222</v>
      </c>
      <c r="K27" s="7"/>
      <c r="L27" s="52">
        <v>188683.03279999999</v>
      </c>
      <c r="M27" s="52">
        <v>42.575800000000001</v>
      </c>
      <c r="N27" s="52">
        <v>42.7774</v>
      </c>
      <c r="O27" s="52">
        <v>44.402099999999997</v>
      </c>
      <c r="P27" s="52">
        <v>27844.560000000001</v>
      </c>
      <c r="Q27" s="52">
        <v>266.76</v>
      </c>
      <c r="R27" s="46">
        <v>7.7346000000000004</v>
      </c>
      <c r="S27" s="118">
        <v>3.2324478788825495E-2</v>
      </c>
      <c r="T27" s="118">
        <v>-0.40154283186041306</v>
      </c>
      <c r="U27" s="118">
        <v>-0.40331217524323115</v>
      </c>
      <c r="V27" s="7"/>
      <c r="W27" s="57">
        <v>188792.1912</v>
      </c>
      <c r="X27" s="57">
        <v>42.588000000000001</v>
      </c>
      <c r="Y27" s="57">
        <v>42.779499999999999</v>
      </c>
      <c r="Z27" s="57">
        <v>44.405000000000001</v>
      </c>
      <c r="AA27" s="57">
        <v>28809.54</v>
      </c>
      <c r="AB27" s="57">
        <v>263.14</v>
      </c>
      <c r="AC27" s="58">
        <f t="shared" si="0"/>
        <v>8.0026500000000009</v>
      </c>
      <c r="AD27" s="131">
        <v>-5.1956648404072325E-3</v>
      </c>
      <c r="AE27" s="131">
        <v>-0.31936386062688671</v>
      </c>
      <c r="AF27" s="131">
        <v>-0.34614225263041032</v>
      </c>
    </row>
    <row r="28" spans="1:32">
      <c r="A28" s="5"/>
      <c r="B28" s="5" t="s">
        <v>30</v>
      </c>
      <c r="C28" s="5">
        <v>27</v>
      </c>
      <c r="D28" s="113">
        <v>86734.143200000006</v>
      </c>
      <c r="E28" s="113">
        <v>37.228299999999997</v>
      </c>
      <c r="F28" s="113">
        <v>40.876399999999997</v>
      </c>
      <c r="G28" s="113">
        <v>42.977200000000003</v>
      </c>
      <c r="H28" s="34">
        <v>29251.47</v>
      </c>
      <c r="I28" s="35">
        <v>209.01</v>
      </c>
      <c r="J28" s="31">
        <v>8.1254083333333345</v>
      </c>
      <c r="K28" s="8"/>
      <c r="L28" s="50">
        <v>86338.6872</v>
      </c>
      <c r="M28" s="50">
        <v>37.2044</v>
      </c>
      <c r="N28" s="50">
        <v>40.8767</v>
      </c>
      <c r="O28" s="50">
        <v>42.978999999999999</v>
      </c>
      <c r="P28" s="50">
        <v>22632.13</v>
      </c>
      <c r="Q28" s="50">
        <v>201.69</v>
      </c>
      <c r="R28" s="44">
        <v>6.2867027777777782</v>
      </c>
      <c r="S28" s="119"/>
      <c r="T28" s="119"/>
      <c r="U28" s="119"/>
      <c r="V28" s="8"/>
      <c r="W28" s="53">
        <v>86428.084000000003</v>
      </c>
      <c r="X28" s="53">
        <v>37.211300000000001</v>
      </c>
      <c r="Y28" s="53">
        <v>40.876100000000001</v>
      </c>
      <c r="Z28" s="53">
        <v>42.976700000000001</v>
      </c>
      <c r="AA28" s="53">
        <v>23393.08</v>
      </c>
      <c r="AB28" s="53">
        <v>201.55</v>
      </c>
      <c r="AC28" s="54">
        <f t="shared" si="0"/>
        <v>6.4980777777777785</v>
      </c>
      <c r="AD28" s="132"/>
      <c r="AE28" s="132"/>
      <c r="AF28" s="132"/>
    </row>
    <row r="29" spans="1:32">
      <c r="A29" s="5"/>
      <c r="B29" s="5"/>
      <c r="C29" s="5">
        <v>32</v>
      </c>
      <c r="D29" s="113">
        <v>43182.193599999999</v>
      </c>
      <c r="E29" s="113">
        <v>34.533900000000003</v>
      </c>
      <c r="F29" s="113">
        <v>39.261499999999998</v>
      </c>
      <c r="G29" s="113">
        <v>41.7729</v>
      </c>
      <c r="H29" s="34">
        <v>24580.720000000001</v>
      </c>
      <c r="I29" s="35">
        <v>180.97</v>
      </c>
      <c r="J29" s="31">
        <v>6.8279777777777779</v>
      </c>
      <c r="K29" s="8"/>
      <c r="L29" s="50">
        <v>42979.909599999999</v>
      </c>
      <c r="M29" s="50">
        <v>34.515700000000002</v>
      </c>
      <c r="N29" s="50">
        <v>39.261499999999998</v>
      </c>
      <c r="O29" s="50">
        <v>41.77</v>
      </c>
      <c r="P29" s="50">
        <v>19415.41</v>
      </c>
      <c r="Q29" s="50">
        <v>172.79</v>
      </c>
      <c r="R29" s="44">
        <v>5.3931694444444442</v>
      </c>
      <c r="S29" s="119"/>
      <c r="T29" s="119"/>
      <c r="U29" s="119"/>
      <c r="V29" s="8"/>
      <c r="W29" s="53">
        <v>43023.020799999998</v>
      </c>
      <c r="X29" s="53">
        <v>34.5212</v>
      </c>
      <c r="Y29" s="53">
        <v>39.261600000000001</v>
      </c>
      <c r="Z29" s="53">
        <v>41.774500000000003</v>
      </c>
      <c r="AA29" s="53">
        <v>20017.59</v>
      </c>
      <c r="AB29" s="53">
        <v>173.46</v>
      </c>
      <c r="AC29" s="54">
        <f t="shared" si="0"/>
        <v>5.5604416666666667</v>
      </c>
      <c r="AD29" s="132"/>
      <c r="AE29" s="132"/>
      <c r="AF29" s="132"/>
    </row>
    <row r="30" spans="1:32" ht="15.75" thickBot="1">
      <c r="A30" s="6"/>
      <c r="B30" s="6"/>
      <c r="C30" s="6">
        <v>37</v>
      </c>
      <c r="D30" s="114">
        <v>23214.206399999999</v>
      </c>
      <c r="E30" s="114">
        <v>32.169699999999999</v>
      </c>
      <c r="F30" s="114">
        <v>37.972000000000001</v>
      </c>
      <c r="G30" s="114">
        <v>40.709699999999998</v>
      </c>
      <c r="H30" s="36">
        <v>22057.67</v>
      </c>
      <c r="I30" s="37">
        <v>165.68</v>
      </c>
      <c r="J30" s="32">
        <v>6.1271305555555546</v>
      </c>
      <c r="K30" s="6"/>
      <c r="L30" s="51">
        <v>23114.648799999999</v>
      </c>
      <c r="M30" s="51">
        <v>32.155700000000003</v>
      </c>
      <c r="N30" s="51">
        <v>37.969099999999997</v>
      </c>
      <c r="O30" s="51">
        <v>40.709800000000001</v>
      </c>
      <c r="P30" s="51">
        <v>17685.560000000001</v>
      </c>
      <c r="Q30" s="51">
        <v>158.41</v>
      </c>
      <c r="R30" s="45">
        <v>4.9126555555555562</v>
      </c>
      <c r="S30" s="120"/>
      <c r="T30" s="120"/>
      <c r="U30" s="120"/>
      <c r="V30" s="6"/>
      <c r="W30" s="55">
        <v>23136.013599999998</v>
      </c>
      <c r="X30" s="55">
        <v>32.1601</v>
      </c>
      <c r="Y30" s="55">
        <v>37.970999999999997</v>
      </c>
      <c r="Z30" s="55">
        <v>40.710099999999997</v>
      </c>
      <c r="AA30" s="55">
        <v>18212.650000000001</v>
      </c>
      <c r="AB30" s="55">
        <v>157.24</v>
      </c>
      <c r="AC30" s="56">
        <f t="shared" si="0"/>
        <v>5.0590694444444448</v>
      </c>
      <c r="AD30" s="133"/>
      <c r="AE30" s="133"/>
      <c r="AF30" s="133"/>
    </row>
    <row r="31" spans="1:32">
      <c r="A31" s="4" t="s">
        <v>31</v>
      </c>
      <c r="B31" s="4" t="s">
        <v>32</v>
      </c>
      <c r="C31" s="4">
        <v>22</v>
      </c>
      <c r="D31" s="115">
        <v>22335.1512</v>
      </c>
      <c r="E31" s="115">
        <v>41.862699999999997</v>
      </c>
      <c r="F31" s="115">
        <v>43.818899999999999</v>
      </c>
      <c r="G31" s="115">
        <v>44.411499999999997</v>
      </c>
      <c r="H31" s="38">
        <v>5530.18</v>
      </c>
      <c r="I31" s="35">
        <v>41.48</v>
      </c>
      <c r="J31" s="33">
        <v>1.5361611111111111</v>
      </c>
      <c r="K31" s="7"/>
      <c r="L31" s="52">
        <v>22241.2824</v>
      </c>
      <c r="M31" s="52">
        <v>41.827199999999998</v>
      </c>
      <c r="N31" s="52">
        <v>43.8172</v>
      </c>
      <c r="O31" s="52">
        <v>44.410600000000002</v>
      </c>
      <c r="P31" s="52">
        <v>4305.4799999999996</v>
      </c>
      <c r="Q31" s="52">
        <v>40.94</v>
      </c>
      <c r="R31" s="46">
        <v>1.1959666666666666</v>
      </c>
      <c r="S31" s="118">
        <v>0.11506320813405857</v>
      </c>
      <c r="T31" s="118">
        <v>-0.26673055025774328</v>
      </c>
      <c r="U31" s="118">
        <v>-0.3306174902311998</v>
      </c>
      <c r="V31" s="7"/>
      <c r="W31" s="57">
        <v>22262.824799999999</v>
      </c>
      <c r="X31" s="57">
        <v>41.839399999999998</v>
      </c>
      <c r="Y31" s="57">
        <v>43.816899999999997</v>
      </c>
      <c r="Z31" s="57">
        <v>44.4071</v>
      </c>
      <c r="AA31" s="57">
        <v>4447.6000000000004</v>
      </c>
      <c r="AB31" s="57">
        <v>40.409999999999997</v>
      </c>
      <c r="AC31" s="58">
        <f t="shared" si="0"/>
        <v>1.2354444444444446</v>
      </c>
      <c r="AD31" s="131">
        <v>3.1973298899323765E-2</v>
      </c>
      <c r="AE31" s="131">
        <v>-0.2270993709683089</v>
      </c>
      <c r="AF31" s="131">
        <v>-0.23924489324250731</v>
      </c>
    </row>
    <row r="32" spans="1:32">
      <c r="A32" s="5" t="s">
        <v>33</v>
      </c>
      <c r="B32" s="5" t="s">
        <v>34</v>
      </c>
      <c r="C32" s="5">
        <v>27</v>
      </c>
      <c r="D32" s="113">
        <v>12303.055200000001</v>
      </c>
      <c r="E32" s="113">
        <v>38.4619</v>
      </c>
      <c r="F32" s="113">
        <v>41.0334</v>
      </c>
      <c r="G32" s="113">
        <v>41.231400000000001</v>
      </c>
      <c r="H32" s="34">
        <v>4603.8500000000004</v>
      </c>
      <c r="I32" s="35">
        <v>34.06</v>
      </c>
      <c r="J32" s="31">
        <v>1.2788472222222222</v>
      </c>
      <c r="K32" s="8"/>
      <c r="L32" s="50">
        <v>12257.3032</v>
      </c>
      <c r="M32" s="50">
        <v>38.437399999999997</v>
      </c>
      <c r="N32" s="50">
        <v>41.0291</v>
      </c>
      <c r="O32" s="50">
        <v>41.231299999999997</v>
      </c>
      <c r="P32" s="50">
        <v>3652.74</v>
      </c>
      <c r="Q32" s="50">
        <v>33.869999999999997</v>
      </c>
      <c r="R32" s="44">
        <v>1.0146499999999998</v>
      </c>
      <c r="S32" s="119"/>
      <c r="T32" s="119"/>
      <c r="U32" s="119"/>
      <c r="V32" s="8"/>
      <c r="W32" s="53">
        <v>12268.5224</v>
      </c>
      <c r="X32" s="53">
        <v>38.445300000000003</v>
      </c>
      <c r="Y32" s="53">
        <v>41.029899999999998</v>
      </c>
      <c r="Z32" s="53">
        <v>41.228400000000001</v>
      </c>
      <c r="AA32" s="53">
        <v>3757.87</v>
      </c>
      <c r="AB32" s="53">
        <v>33.619999999999997</v>
      </c>
      <c r="AC32" s="54">
        <f t="shared" si="0"/>
        <v>1.0438527777777777</v>
      </c>
      <c r="AD32" s="132"/>
      <c r="AE32" s="132"/>
      <c r="AF32" s="132"/>
    </row>
    <row r="33" spans="1:32">
      <c r="A33" s="5"/>
      <c r="B33" s="5"/>
      <c r="C33" s="5">
        <v>32</v>
      </c>
      <c r="D33" s="113">
        <v>6418.8392000000003</v>
      </c>
      <c r="E33" s="113">
        <v>35.446399999999997</v>
      </c>
      <c r="F33" s="113">
        <v>38.5852</v>
      </c>
      <c r="G33" s="113">
        <v>38.5319</v>
      </c>
      <c r="H33" s="34">
        <v>3918.45</v>
      </c>
      <c r="I33" s="35">
        <v>29.46</v>
      </c>
      <c r="J33" s="31">
        <v>1.0884583333333333</v>
      </c>
      <c r="K33" s="8"/>
      <c r="L33" s="50">
        <v>6393.92</v>
      </c>
      <c r="M33" s="50">
        <v>35.423699999999997</v>
      </c>
      <c r="N33" s="50">
        <v>38.5779</v>
      </c>
      <c r="O33" s="50">
        <v>38.527999999999999</v>
      </c>
      <c r="P33" s="50">
        <v>3169.57</v>
      </c>
      <c r="Q33" s="50">
        <v>28.57</v>
      </c>
      <c r="R33" s="44">
        <v>0.8804361111111112</v>
      </c>
      <c r="S33" s="119"/>
      <c r="T33" s="119"/>
      <c r="U33" s="119"/>
      <c r="V33" s="8"/>
      <c r="W33" s="53">
        <v>6400.2992000000004</v>
      </c>
      <c r="X33" s="53">
        <v>35.432099999999998</v>
      </c>
      <c r="Y33" s="53">
        <v>38.580100000000002</v>
      </c>
      <c r="Z33" s="53">
        <v>38.531100000000002</v>
      </c>
      <c r="AA33" s="53">
        <v>3257.43</v>
      </c>
      <c r="AB33" s="53">
        <v>28.4</v>
      </c>
      <c r="AC33" s="54">
        <f t="shared" si="0"/>
        <v>0.90484166666666666</v>
      </c>
      <c r="AD33" s="132"/>
      <c r="AE33" s="132"/>
      <c r="AF33" s="132"/>
    </row>
    <row r="34" spans="1:32" ht="15.75" thickBot="1">
      <c r="A34" s="5"/>
      <c r="B34" s="6"/>
      <c r="C34" s="6">
        <v>37</v>
      </c>
      <c r="D34" s="114">
        <v>3441.5623999999998</v>
      </c>
      <c r="E34" s="114">
        <v>32.848500000000001</v>
      </c>
      <c r="F34" s="114">
        <v>36.320099999999996</v>
      </c>
      <c r="G34" s="114">
        <v>36.011099999999999</v>
      </c>
      <c r="H34" s="36">
        <v>3498.34</v>
      </c>
      <c r="I34" s="37">
        <v>26.45</v>
      </c>
      <c r="J34" s="32">
        <v>0.97176111111111119</v>
      </c>
      <c r="K34" s="6"/>
      <c r="L34" s="51">
        <v>3428.7248</v>
      </c>
      <c r="M34" s="51">
        <v>32.830599999999997</v>
      </c>
      <c r="N34" s="51">
        <v>36.318800000000003</v>
      </c>
      <c r="O34" s="51">
        <v>36.003900000000002</v>
      </c>
      <c r="P34" s="51">
        <v>2858.32</v>
      </c>
      <c r="Q34" s="51">
        <v>26.13</v>
      </c>
      <c r="R34" s="45">
        <v>0.79397777777777778</v>
      </c>
      <c r="S34" s="120"/>
      <c r="T34" s="120"/>
      <c r="U34" s="120"/>
      <c r="V34" s="6"/>
      <c r="W34" s="55">
        <v>3428.5320000000002</v>
      </c>
      <c r="X34" s="55">
        <v>32.835099999999997</v>
      </c>
      <c r="Y34" s="55">
        <v>36.323799999999999</v>
      </c>
      <c r="Z34" s="55">
        <v>36.005000000000003</v>
      </c>
      <c r="AA34" s="55">
        <v>2937.66</v>
      </c>
      <c r="AB34" s="55">
        <v>25.39</v>
      </c>
      <c r="AC34" s="56">
        <f t="shared" si="0"/>
        <v>0.81601666666666661</v>
      </c>
      <c r="AD34" s="133"/>
      <c r="AE34" s="133"/>
      <c r="AF34" s="133"/>
    </row>
    <row r="35" spans="1:32">
      <c r="A35" s="5"/>
      <c r="B35" s="4" t="s">
        <v>35</v>
      </c>
      <c r="C35" s="4">
        <v>22</v>
      </c>
      <c r="D35" s="115">
        <v>25284.991999999998</v>
      </c>
      <c r="E35" s="115">
        <v>42.024799999999999</v>
      </c>
      <c r="F35" s="115">
        <v>44.029499999999999</v>
      </c>
      <c r="G35" s="115">
        <v>45.3765</v>
      </c>
      <c r="H35" s="38">
        <v>6309.69</v>
      </c>
      <c r="I35" s="35">
        <v>45.96</v>
      </c>
      <c r="J35" s="33">
        <v>1.7526916666666665</v>
      </c>
      <c r="K35" s="7"/>
      <c r="L35" s="52">
        <v>25187.7264</v>
      </c>
      <c r="M35" s="52">
        <v>41.987499999999997</v>
      </c>
      <c r="N35" s="52">
        <v>44.028300000000002</v>
      </c>
      <c r="O35" s="52">
        <v>45.376399999999997</v>
      </c>
      <c r="P35" s="52">
        <v>4902.0600000000004</v>
      </c>
      <c r="Q35" s="52">
        <v>45.51</v>
      </c>
      <c r="R35" s="46">
        <v>1.3616833333333334</v>
      </c>
      <c r="S35" s="118">
        <v>0.13732586275847503</v>
      </c>
      <c r="T35" s="118">
        <v>-0.42750692279409641</v>
      </c>
      <c r="U35" s="118">
        <v>-0.42733892685598018</v>
      </c>
      <c r="V35" s="7"/>
      <c r="W35" s="57">
        <v>25210.867200000001</v>
      </c>
      <c r="X35" s="57">
        <v>41.999400000000001</v>
      </c>
      <c r="Y35" s="57">
        <v>44.027000000000001</v>
      </c>
      <c r="Z35" s="57">
        <v>45.372799999999998</v>
      </c>
      <c r="AA35" s="57">
        <v>5059.68</v>
      </c>
      <c r="AB35" s="57">
        <v>44.69</v>
      </c>
      <c r="AC35" s="58">
        <f t="shared" si="0"/>
        <v>1.4054666666666666</v>
      </c>
      <c r="AD35" s="131">
        <v>4.3783879219883026E-2</v>
      </c>
      <c r="AE35" s="131">
        <v>-0.35818787947096142</v>
      </c>
      <c r="AF35" s="131">
        <v>-0.38897075088395461</v>
      </c>
    </row>
    <row r="36" spans="1:32">
      <c r="A36" s="5"/>
      <c r="B36" s="5" t="s">
        <v>36</v>
      </c>
      <c r="C36" s="5">
        <v>27</v>
      </c>
      <c r="D36" s="113">
        <v>15217.0136</v>
      </c>
      <c r="E36" s="113">
        <v>39.097099999999998</v>
      </c>
      <c r="F36" s="113">
        <v>41.725700000000003</v>
      </c>
      <c r="G36" s="113">
        <v>42.883800000000001</v>
      </c>
      <c r="H36" s="34">
        <v>5378.45</v>
      </c>
      <c r="I36" s="35">
        <v>40.97</v>
      </c>
      <c r="J36" s="31">
        <v>1.4940138888888888</v>
      </c>
      <c r="K36" s="8"/>
      <c r="L36" s="50">
        <v>15151.475200000001</v>
      </c>
      <c r="M36" s="50">
        <v>39.061</v>
      </c>
      <c r="N36" s="50">
        <v>41.726700000000001</v>
      </c>
      <c r="O36" s="50">
        <v>42.882199999999997</v>
      </c>
      <c r="P36" s="50">
        <v>4231.5600000000004</v>
      </c>
      <c r="Q36" s="50">
        <v>38.869999999999997</v>
      </c>
      <c r="R36" s="44">
        <v>1.1754333333333336</v>
      </c>
      <c r="S36" s="119"/>
      <c r="T36" s="119"/>
      <c r="U36" s="119"/>
      <c r="V36" s="8"/>
      <c r="W36" s="53">
        <v>15163.88</v>
      </c>
      <c r="X36" s="53">
        <v>39.071899999999999</v>
      </c>
      <c r="Y36" s="53">
        <v>41.728099999999998</v>
      </c>
      <c r="Z36" s="53">
        <v>42.8872</v>
      </c>
      <c r="AA36" s="53">
        <v>4362.05</v>
      </c>
      <c r="AB36" s="53">
        <v>39.33</v>
      </c>
      <c r="AC36" s="54">
        <f t="shared" si="0"/>
        <v>1.2116805555555556</v>
      </c>
      <c r="AD36" s="132"/>
      <c r="AE36" s="132"/>
      <c r="AF36" s="132"/>
    </row>
    <row r="37" spans="1:32">
      <c r="A37" s="5"/>
      <c r="B37" s="5"/>
      <c r="C37" s="5">
        <v>32</v>
      </c>
      <c r="D37" s="113">
        <v>8779.3808000000008</v>
      </c>
      <c r="E37" s="113">
        <v>35.997700000000002</v>
      </c>
      <c r="F37" s="113">
        <v>39.710900000000002</v>
      </c>
      <c r="G37" s="113">
        <v>40.717100000000002</v>
      </c>
      <c r="H37" s="34">
        <v>4728.78</v>
      </c>
      <c r="I37" s="35">
        <v>36.159999999999997</v>
      </c>
      <c r="J37" s="31">
        <v>1.31355</v>
      </c>
      <c r="K37" s="8"/>
      <c r="L37" s="50">
        <v>8732.2752</v>
      </c>
      <c r="M37" s="50">
        <v>35.963200000000001</v>
      </c>
      <c r="N37" s="50">
        <v>39.707700000000003</v>
      </c>
      <c r="O37" s="50">
        <v>40.715299999999999</v>
      </c>
      <c r="P37" s="50">
        <v>3776.61</v>
      </c>
      <c r="Q37" s="50">
        <v>34.979999999999997</v>
      </c>
      <c r="R37" s="44">
        <v>1.0490583333333334</v>
      </c>
      <c r="S37" s="119"/>
      <c r="T37" s="119"/>
      <c r="U37" s="119"/>
      <c r="V37" s="8"/>
      <c r="W37" s="53">
        <v>8740.9647999999997</v>
      </c>
      <c r="X37" s="53">
        <v>35.973199999999999</v>
      </c>
      <c r="Y37" s="53">
        <v>39.7074</v>
      </c>
      <c r="Z37" s="53">
        <v>40.714700000000001</v>
      </c>
      <c r="AA37" s="53">
        <v>3888.56</v>
      </c>
      <c r="AB37" s="53">
        <v>35.03</v>
      </c>
      <c r="AC37" s="54">
        <f t="shared" si="0"/>
        <v>1.0801555555555555</v>
      </c>
      <c r="AD37" s="132"/>
      <c r="AE37" s="132"/>
      <c r="AF37" s="132"/>
    </row>
    <row r="38" spans="1:32" ht="15.75" thickBot="1">
      <c r="A38" s="5"/>
      <c r="B38" s="6"/>
      <c r="C38" s="6">
        <v>37</v>
      </c>
      <c r="D38" s="114">
        <v>4949.0735999999997</v>
      </c>
      <c r="E38" s="114">
        <v>32.990600000000001</v>
      </c>
      <c r="F38" s="114">
        <v>37.764000000000003</v>
      </c>
      <c r="G38" s="114">
        <v>38.618699999999997</v>
      </c>
      <c r="H38" s="36">
        <v>4287.6000000000004</v>
      </c>
      <c r="I38" s="37">
        <v>33.1</v>
      </c>
      <c r="J38" s="32">
        <v>1.1910000000000001</v>
      </c>
      <c r="K38" s="6"/>
      <c r="L38" s="51">
        <v>4925.9344000000001</v>
      </c>
      <c r="M38" s="51">
        <v>32.968699999999998</v>
      </c>
      <c r="N38" s="51">
        <v>37.760199999999998</v>
      </c>
      <c r="O38" s="51">
        <v>38.6175</v>
      </c>
      <c r="P38" s="51">
        <v>3466.39</v>
      </c>
      <c r="Q38" s="51">
        <v>31.48</v>
      </c>
      <c r="R38" s="45">
        <v>0.96288611111111111</v>
      </c>
      <c r="S38" s="120"/>
      <c r="T38" s="120"/>
      <c r="U38" s="120"/>
      <c r="V38" s="6"/>
      <c r="W38" s="55">
        <v>4928.3807999999999</v>
      </c>
      <c r="X38" s="55">
        <v>32.9741</v>
      </c>
      <c r="Y38" s="55">
        <v>37.761899999999997</v>
      </c>
      <c r="Z38" s="55">
        <v>38.6203</v>
      </c>
      <c r="AA38" s="55">
        <v>3567.45</v>
      </c>
      <c r="AB38" s="55">
        <v>31.65</v>
      </c>
      <c r="AC38" s="56">
        <f t="shared" si="0"/>
        <v>0.99095833333333327</v>
      </c>
      <c r="AD38" s="133"/>
      <c r="AE38" s="133"/>
      <c r="AF38" s="133"/>
    </row>
    <row r="39" spans="1:32">
      <c r="A39" s="5"/>
      <c r="B39" s="4" t="s">
        <v>37</v>
      </c>
      <c r="C39" s="4">
        <v>22</v>
      </c>
      <c r="D39" s="115">
        <v>46376.0144</v>
      </c>
      <c r="E39" s="115">
        <v>41.161900000000003</v>
      </c>
      <c r="F39" s="115">
        <v>42.484400000000001</v>
      </c>
      <c r="G39" s="115">
        <v>43.321899999999999</v>
      </c>
      <c r="H39" s="38">
        <v>6758.49</v>
      </c>
      <c r="I39" s="35">
        <v>52</v>
      </c>
      <c r="J39" s="33">
        <v>1.8773583333333332</v>
      </c>
      <c r="K39" s="7"/>
      <c r="L39" s="52">
        <v>46117.8</v>
      </c>
      <c r="M39" s="52">
        <v>41.060499999999998</v>
      </c>
      <c r="N39" s="52">
        <v>42.482999999999997</v>
      </c>
      <c r="O39" s="52">
        <v>43.319899999999997</v>
      </c>
      <c r="P39" s="52">
        <v>5198.95</v>
      </c>
      <c r="Q39" s="52">
        <v>51.09</v>
      </c>
      <c r="R39" s="46">
        <v>1.4441527777777776</v>
      </c>
      <c r="S39" s="118">
        <v>0.29929330699696166</v>
      </c>
      <c r="T39" s="118">
        <v>-0.69325447912246263</v>
      </c>
      <c r="U39" s="118">
        <v>-0.72928014658483198</v>
      </c>
      <c r="V39" s="7"/>
      <c r="W39" s="57">
        <v>46184.130400000002</v>
      </c>
      <c r="X39" s="57">
        <v>41.092300000000002</v>
      </c>
      <c r="Y39" s="57">
        <v>42.482999999999997</v>
      </c>
      <c r="Z39" s="57">
        <v>43.321199999999997</v>
      </c>
      <c r="AA39" s="57">
        <v>5379.37</v>
      </c>
      <c r="AB39" s="57">
        <v>50.93</v>
      </c>
      <c r="AC39" s="58">
        <f t="shared" si="0"/>
        <v>1.4942694444444444</v>
      </c>
      <c r="AD39" s="131">
        <v>0.17527641254553306</v>
      </c>
      <c r="AE39" s="131">
        <v>-0.51105288846414743</v>
      </c>
      <c r="AF39" s="131">
        <v>-0.52799320327379107</v>
      </c>
    </row>
    <row r="40" spans="1:32">
      <c r="A40" s="5"/>
      <c r="B40" s="5" t="s">
        <v>38</v>
      </c>
      <c r="C40" s="5">
        <v>27</v>
      </c>
      <c r="D40" s="113">
        <v>28946.155200000001</v>
      </c>
      <c r="E40" s="113">
        <v>36.916600000000003</v>
      </c>
      <c r="F40" s="113">
        <v>39.243200000000002</v>
      </c>
      <c r="G40" s="113">
        <v>40.029600000000002</v>
      </c>
      <c r="H40" s="34">
        <v>5756.8</v>
      </c>
      <c r="I40" s="35">
        <v>44.14</v>
      </c>
      <c r="J40" s="31">
        <v>1.5991111111111111</v>
      </c>
      <c r="K40" s="8"/>
      <c r="L40" s="50">
        <v>28740.0736</v>
      </c>
      <c r="M40" s="50">
        <v>36.829599999999999</v>
      </c>
      <c r="N40" s="50">
        <v>39.240900000000003</v>
      </c>
      <c r="O40" s="50">
        <v>40.029200000000003</v>
      </c>
      <c r="P40" s="50">
        <v>4453.24</v>
      </c>
      <c r="Q40" s="50">
        <v>42.85</v>
      </c>
      <c r="R40" s="44">
        <v>1.2370111111111111</v>
      </c>
      <c r="S40" s="119"/>
      <c r="T40" s="119"/>
      <c r="U40" s="119"/>
      <c r="V40" s="8"/>
      <c r="W40" s="53">
        <v>28796.779200000001</v>
      </c>
      <c r="X40" s="53">
        <v>36.856099999999998</v>
      </c>
      <c r="Y40" s="53">
        <v>39.241900000000001</v>
      </c>
      <c r="Z40" s="53">
        <v>40.0291</v>
      </c>
      <c r="AA40" s="53">
        <v>4599.8999999999996</v>
      </c>
      <c r="AB40" s="53">
        <v>43.22</v>
      </c>
      <c r="AC40" s="54">
        <f t="shared" si="0"/>
        <v>1.2777499999999999</v>
      </c>
      <c r="AD40" s="132"/>
      <c r="AE40" s="132"/>
      <c r="AF40" s="132"/>
    </row>
    <row r="41" spans="1:32">
      <c r="A41" s="5"/>
      <c r="B41" s="5"/>
      <c r="C41" s="5">
        <v>32</v>
      </c>
      <c r="D41" s="113">
        <v>16999.382399999999</v>
      </c>
      <c r="E41" s="113">
        <v>33.048699999999997</v>
      </c>
      <c r="F41" s="113">
        <v>36.846800000000002</v>
      </c>
      <c r="G41" s="113">
        <v>37.565600000000003</v>
      </c>
      <c r="H41" s="34">
        <v>4874.24</v>
      </c>
      <c r="I41" s="35">
        <v>37.770000000000003</v>
      </c>
      <c r="J41" s="31">
        <v>1.3539555555555556</v>
      </c>
      <c r="K41" s="8"/>
      <c r="L41" s="50">
        <v>16840.381600000001</v>
      </c>
      <c r="M41" s="50">
        <v>32.970199999999998</v>
      </c>
      <c r="N41" s="50">
        <v>36.843600000000002</v>
      </c>
      <c r="O41" s="50">
        <v>37.564700000000002</v>
      </c>
      <c r="P41" s="50">
        <v>3820.61</v>
      </c>
      <c r="Q41" s="50">
        <v>37.08</v>
      </c>
      <c r="R41" s="44">
        <v>1.0612805555555556</v>
      </c>
      <c r="S41" s="119"/>
      <c r="T41" s="119"/>
      <c r="U41" s="119"/>
      <c r="V41" s="8"/>
      <c r="W41" s="53">
        <v>16884.306400000001</v>
      </c>
      <c r="X41" s="53">
        <v>32.994599999999998</v>
      </c>
      <c r="Y41" s="53">
        <v>36.845399999999998</v>
      </c>
      <c r="Z41" s="53">
        <v>37.564700000000002</v>
      </c>
      <c r="AA41" s="53">
        <v>3939.78</v>
      </c>
      <c r="AB41" s="53">
        <v>37.020000000000003</v>
      </c>
      <c r="AC41" s="54">
        <f t="shared" si="0"/>
        <v>1.0943833333333335</v>
      </c>
      <c r="AD41" s="132"/>
      <c r="AE41" s="132"/>
      <c r="AF41" s="132"/>
    </row>
    <row r="42" spans="1:32" ht="15.75" thickBot="1">
      <c r="A42" s="5"/>
      <c r="B42" s="6"/>
      <c r="C42" s="6">
        <v>37</v>
      </c>
      <c r="D42" s="114">
        <v>9079.8528000000006</v>
      </c>
      <c r="E42" s="114">
        <v>29.412099999999999</v>
      </c>
      <c r="F42" s="114">
        <v>34.802900000000001</v>
      </c>
      <c r="G42" s="114">
        <v>35.470300000000002</v>
      </c>
      <c r="H42" s="36">
        <v>4167.1000000000004</v>
      </c>
      <c r="I42" s="37">
        <v>33.33</v>
      </c>
      <c r="J42" s="32">
        <v>1.1575277777777779</v>
      </c>
      <c r="K42" s="6"/>
      <c r="L42" s="51">
        <v>9002.8871999999992</v>
      </c>
      <c r="M42" s="51">
        <v>29.369299999999999</v>
      </c>
      <c r="N42" s="51">
        <v>34.7986</v>
      </c>
      <c r="O42" s="51">
        <v>35.466999999999999</v>
      </c>
      <c r="P42" s="51">
        <v>3320.65</v>
      </c>
      <c r="Q42" s="51">
        <v>32.979999999999997</v>
      </c>
      <c r="R42" s="45">
        <v>0.92240277777777779</v>
      </c>
      <c r="S42" s="120"/>
      <c r="T42" s="120"/>
      <c r="U42" s="120"/>
      <c r="V42" s="6"/>
      <c r="W42" s="55">
        <v>9020.4439999999995</v>
      </c>
      <c r="X42" s="55">
        <v>29.382300000000001</v>
      </c>
      <c r="Y42" s="55">
        <v>34.798499999999997</v>
      </c>
      <c r="Z42" s="55">
        <v>35.466799999999999</v>
      </c>
      <c r="AA42" s="55">
        <v>3421.3</v>
      </c>
      <c r="AB42" s="55">
        <v>32.28</v>
      </c>
      <c r="AC42" s="56">
        <f t="shared" si="0"/>
        <v>0.95036111111111121</v>
      </c>
      <c r="AD42" s="133"/>
      <c r="AE42" s="133"/>
      <c r="AF42" s="133"/>
    </row>
    <row r="43" spans="1:32">
      <c r="A43" s="5"/>
      <c r="B43" s="4" t="s">
        <v>39</v>
      </c>
      <c r="C43" s="4">
        <v>22</v>
      </c>
      <c r="D43" s="115">
        <v>15753.732</v>
      </c>
      <c r="E43" s="115">
        <v>42.451500000000003</v>
      </c>
      <c r="F43" s="115">
        <v>43.672699999999999</v>
      </c>
      <c r="G43" s="115">
        <v>44.416899999999998</v>
      </c>
      <c r="H43" s="38">
        <v>3283.63</v>
      </c>
      <c r="I43" s="35">
        <v>24.72</v>
      </c>
      <c r="J43" s="33">
        <v>0.91211944444444448</v>
      </c>
      <c r="K43" s="7"/>
      <c r="L43" s="52">
        <v>15701.135200000001</v>
      </c>
      <c r="M43" s="52">
        <v>42.4099</v>
      </c>
      <c r="N43" s="52">
        <v>43.671900000000001</v>
      </c>
      <c r="O43" s="52">
        <v>44.417700000000004</v>
      </c>
      <c r="P43" s="52">
        <v>2577.1</v>
      </c>
      <c r="Q43" s="52">
        <v>24.62</v>
      </c>
      <c r="R43" s="46">
        <v>0.71586111111111106</v>
      </c>
      <c r="S43" s="118">
        <v>0.14899931866658722</v>
      </c>
      <c r="T43" s="118">
        <v>-0.47449445880937136</v>
      </c>
      <c r="U43" s="118">
        <v>-0.47233389916161439</v>
      </c>
      <c r="V43" s="7"/>
      <c r="W43" s="57">
        <v>15712.393599999999</v>
      </c>
      <c r="X43" s="57">
        <v>42.423200000000001</v>
      </c>
      <c r="Y43" s="57">
        <v>43.6723</v>
      </c>
      <c r="Z43" s="57">
        <v>44.417099999999998</v>
      </c>
      <c r="AA43" s="57">
        <v>2654.62</v>
      </c>
      <c r="AB43" s="57">
        <v>24.08</v>
      </c>
      <c r="AC43" s="58">
        <f t="shared" si="0"/>
        <v>0.73739444444444446</v>
      </c>
      <c r="AD43" s="131">
        <v>7.8307432269042465E-2</v>
      </c>
      <c r="AE43" s="131">
        <v>-0.35901391100469082</v>
      </c>
      <c r="AF43" s="131">
        <v>-0.35393632784718188</v>
      </c>
    </row>
    <row r="44" spans="1:32">
      <c r="A44" s="5"/>
      <c r="B44" s="5" t="s">
        <v>40</v>
      </c>
      <c r="C44" s="5">
        <v>27</v>
      </c>
      <c r="D44" s="113">
        <v>9552.8912</v>
      </c>
      <c r="E44" s="113">
        <v>39.073099999999997</v>
      </c>
      <c r="F44" s="113">
        <v>40.3947</v>
      </c>
      <c r="G44" s="113">
        <v>41.723599999999998</v>
      </c>
      <c r="H44" s="34">
        <v>2827.48</v>
      </c>
      <c r="I44" s="35">
        <v>21.61</v>
      </c>
      <c r="J44" s="31">
        <v>0.78541111111111117</v>
      </c>
      <c r="K44" s="8"/>
      <c r="L44" s="50">
        <v>9519.7440000000006</v>
      </c>
      <c r="M44" s="50">
        <v>39.035800000000002</v>
      </c>
      <c r="N44" s="50">
        <v>40.397500000000001</v>
      </c>
      <c r="O44" s="50">
        <v>41.7224</v>
      </c>
      <c r="P44" s="50">
        <v>2236.73</v>
      </c>
      <c r="Q44" s="50">
        <v>20.76</v>
      </c>
      <c r="R44" s="44">
        <v>0.62131388888888894</v>
      </c>
      <c r="S44" s="119"/>
      <c r="T44" s="119"/>
      <c r="U44" s="119"/>
      <c r="V44" s="8"/>
      <c r="W44" s="53">
        <v>9527.5095999999994</v>
      </c>
      <c r="X44" s="53">
        <v>39.046999999999997</v>
      </c>
      <c r="Y44" s="53">
        <v>40.394799999999996</v>
      </c>
      <c r="Z44" s="53">
        <v>41.722999999999999</v>
      </c>
      <c r="AA44" s="53">
        <v>2304.91</v>
      </c>
      <c r="AB44" s="53">
        <v>20.78</v>
      </c>
      <c r="AC44" s="54">
        <f t="shared" si="0"/>
        <v>0.64025277777777778</v>
      </c>
      <c r="AD44" s="132"/>
      <c r="AE44" s="132"/>
      <c r="AF44" s="132"/>
    </row>
    <row r="45" spans="1:32">
      <c r="A45" s="5"/>
      <c r="B45" s="5"/>
      <c r="C45" s="5">
        <v>32</v>
      </c>
      <c r="D45" s="113">
        <v>5351.2647999999999</v>
      </c>
      <c r="E45" s="113">
        <v>35.588999999999999</v>
      </c>
      <c r="F45" s="113">
        <v>37.788499999999999</v>
      </c>
      <c r="G45" s="113">
        <v>39.652799999999999</v>
      </c>
      <c r="H45" s="34">
        <v>2459.16</v>
      </c>
      <c r="I45" s="35">
        <v>19.25</v>
      </c>
      <c r="J45" s="31">
        <v>0.68309999999999993</v>
      </c>
      <c r="K45" s="8"/>
      <c r="L45" s="50">
        <v>5314.8807999999999</v>
      </c>
      <c r="M45" s="50">
        <v>35.546500000000002</v>
      </c>
      <c r="N45" s="50">
        <v>37.788200000000003</v>
      </c>
      <c r="O45" s="50">
        <v>39.650500000000001</v>
      </c>
      <c r="P45" s="50">
        <v>1972.56</v>
      </c>
      <c r="Q45" s="50">
        <v>18.350000000000001</v>
      </c>
      <c r="R45" s="44">
        <v>0.54793333333333327</v>
      </c>
      <c r="S45" s="119"/>
      <c r="T45" s="119"/>
      <c r="U45" s="119"/>
      <c r="V45" s="8"/>
      <c r="W45" s="53">
        <v>5324.2175999999999</v>
      </c>
      <c r="X45" s="53">
        <v>35.558199999999999</v>
      </c>
      <c r="Y45" s="53">
        <v>37.788200000000003</v>
      </c>
      <c r="Z45" s="53">
        <v>39.651000000000003</v>
      </c>
      <c r="AA45" s="53">
        <v>2028.43</v>
      </c>
      <c r="AB45" s="53">
        <v>18.53</v>
      </c>
      <c r="AC45" s="54">
        <f t="shared" si="0"/>
        <v>0.5634527777777778</v>
      </c>
      <c r="AD45" s="132"/>
      <c r="AE45" s="132"/>
      <c r="AF45" s="132"/>
    </row>
    <row r="46" spans="1:32" ht="15.75" thickBot="1">
      <c r="A46" s="6"/>
      <c r="B46" s="6"/>
      <c r="C46" s="6">
        <v>37</v>
      </c>
      <c r="D46" s="114">
        <v>2683.6992</v>
      </c>
      <c r="E46" s="114">
        <v>32.235399999999998</v>
      </c>
      <c r="F46" s="114">
        <v>35.784300000000002</v>
      </c>
      <c r="G46" s="114">
        <v>37.590400000000002</v>
      </c>
      <c r="H46" s="36">
        <v>2183.3000000000002</v>
      </c>
      <c r="I46" s="37">
        <v>16.760000000000002</v>
      </c>
      <c r="J46" s="32">
        <v>0.6064722222222223</v>
      </c>
      <c r="K46" s="6"/>
      <c r="L46" s="51">
        <v>2668.5776000000001</v>
      </c>
      <c r="M46" s="51">
        <v>32.213500000000003</v>
      </c>
      <c r="N46" s="51">
        <v>35.785699999999999</v>
      </c>
      <c r="O46" s="51">
        <v>37.599200000000003</v>
      </c>
      <c r="P46" s="51">
        <v>1767.99</v>
      </c>
      <c r="Q46" s="51">
        <v>16.420000000000002</v>
      </c>
      <c r="R46" s="45">
        <v>0.49110833333333331</v>
      </c>
      <c r="S46" s="120"/>
      <c r="T46" s="120"/>
      <c r="U46" s="120"/>
      <c r="V46" s="6"/>
      <c r="W46" s="55">
        <v>2671.9832000000001</v>
      </c>
      <c r="X46" s="55">
        <v>32.221200000000003</v>
      </c>
      <c r="Y46" s="55">
        <v>35.788600000000002</v>
      </c>
      <c r="Z46" s="55">
        <v>37.595399999999998</v>
      </c>
      <c r="AA46" s="55">
        <v>1819.31</v>
      </c>
      <c r="AB46" s="55">
        <v>16.190000000000001</v>
      </c>
      <c r="AC46" s="56">
        <f t="shared" si="0"/>
        <v>0.50536388888888883</v>
      </c>
      <c r="AD46" s="133"/>
      <c r="AE46" s="133"/>
      <c r="AF46" s="133"/>
    </row>
    <row r="47" spans="1:32">
      <c r="A47" s="4" t="s">
        <v>41</v>
      </c>
      <c r="B47" s="4" t="s">
        <v>42</v>
      </c>
      <c r="C47" s="4">
        <v>22</v>
      </c>
      <c r="D47" s="115">
        <v>5720.1184000000003</v>
      </c>
      <c r="E47" s="115">
        <v>43.085900000000002</v>
      </c>
      <c r="F47" s="115">
        <v>45.021299999999997</v>
      </c>
      <c r="G47" s="115">
        <v>44.797199999999997</v>
      </c>
      <c r="H47" s="38">
        <v>1287.1099999999999</v>
      </c>
      <c r="I47" s="35">
        <v>9.1999999999999993</v>
      </c>
      <c r="J47" s="33">
        <v>0.35753055555555552</v>
      </c>
      <c r="K47" s="7"/>
      <c r="L47" s="52">
        <v>5705.6823999999997</v>
      </c>
      <c r="M47" s="52">
        <v>43.042000000000002</v>
      </c>
      <c r="N47" s="52">
        <v>45.018799999999999</v>
      </c>
      <c r="O47" s="52">
        <v>44.796399999999998</v>
      </c>
      <c r="P47" s="52">
        <v>1022.22</v>
      </c>
      <c r="Q47" s="52">
        <v>9.19</v>
      </c>
      <c r="R47" s="46">
        <v>0.28394999999999998</v>
      </c>
      <c r="S47" s="118">
        <v>0.23323317086534345</v>
      </c>
      <c r="T47" s="118">
        <v>-0.31319390956522364</v>
      </c>
      <c r="U47" s="118">
        <v>-0.34781070000863279</v>
      </c>
      <c r="V47" s="7"/>
      <c r="W47" s="57">
        <v>5707.3144000000002</v>
      </c>
      <c r="X47" s="57">
        <v>43.053899999999999</v>
      </c>
      <c r="Y47" s="57">
        <v>45.019199999999998</v>
      </c>
      <c r="Z47" s="57">
        <v>44.7941</v>
      </c>
      <c r="AA47" s="57">
        <v>1056.3</v>
      </c>
      <c r="AB47" s="57">
        <v>9.01</v>
      </c>
      <c r="AC47" s="58">
        <f t="shared" si="0"/>
        <v>0.29341666666666666</v>
      </c>
      <c r="AD47" s="131">
        <v>0.11909994930938694</v>
      </c>
      <c r="AE47" s="131">
        <v>-0.27732151001861327</v>
      </c>
      <c r="AF47" s="131">
        <v>-0.1917574719897619</v>
      </c>
    </row>
    <row r="48" spans="1:32">
      <c r="A48" s="5" t="s">
        <v>43</v>
      </c>
      <c r="B48" s="5" t="s">
        <v>44</v>
      </c>
      <c r="C48" s="5">
        <v>27</v>
      </c>
      <c r="D48" s="113">
        <v>3445.4704000000002</v>
      </c>
      <c r="E48" s="113">
        <v>39.464100000000002</v>
      </c>
      <c r="F48" s="113">
        <v>41.999200000000002</v>
      </c>
      <c r="G48" s="113">
        <v>41.504100000000001</v>
      </c>
      <c r="H48" s="34">
        <v>1110.99</v>
      </c>
      <c r="I48" s="35">
        <v>8.01</v>
      </c>
      <c r="J48" s="31">
        <v>0.30860833333333332</v>
      </c>
      <c r="K48" s="8"/>
      <c r="L48" s="50">
        <v>3433.5504000000001</v>
      </c>
      <c r="M48" s="50">
        <v>39.424199999999999</v>
      </c>
      <c r="N48" s="50">
        <v>41.9985</v>
      </c>
      <c r="O48" s="50">
        <v>41.506500000000003</v>
      </c>
      <c r="P48" s="50">
        <v>890.6</v>
      </c>
      <c r="Q48" s="50">
        <v>7.9</v>
      </c>
      <c r="R48" s="44">
        <v>0.24738888888888891</v>
      </c>
      <c r="S48" s="119"/>
      <c r="T48" s="119"/>
      <c r="U48" s="119"/>
      <c r="V48" s="8"/>
      <c r="W48" s="53">
        <v>3435.6032</v>
      </c>
      <c r="X48" s="53">
        <v>39.436500000000002</v>
      </c>
      <c r="Y48" s="53">
        <v>41.999000000000002</v>
      </c>
      <c r="Z48" s="53">
        <v>41.498399999999997</v>
      </c>
      <c r="AA48" s="53">
        <v>918.43</v>
      </c>
      <c r="AB48" s="53">
        <v>7.97</v>
      </c>
      <c r="AC48" s="54">
        <f t="shared" si="0"/>
        <v>0.25511944444444445</v>
      </c>
      <c r="AD48" s="132"/>
      <c r="AE48" s="132"/>
      <c r="AF48" s="132"/>
    </row>
    <row r="49" spans="1:32">
      <c r="A49" s="5"/>
      <c r="B49" s="5"/>
      <c r="C49" s="5">
        <v>32</v>
      </c>
      <c r="D49" s="113">
        <v>1940.4872</v>
      </c>
      <c r="E49" s="113">
        <v>35.994799999999998</v>
      </c>
      <c r="F49" s="113">
        <v>39.469099999999997</v>
      </c>
      <c r="G49" s="113">
        <v>38.8108</v>
      </c>
      <c r="H49" s="34">
        <v>966.79</v>
      </c>
      <c r="I49" s="35">
        <v>6.93</v>
      </c>
      <c r="J49" s="31">
        <v>0.26855277777777775</v>
      </c>
      <c r="K49" s="8"/>
      <c r="L49" s="50">
        <v>1932.3776</v>
      </c>
      <c r="M49" s="50">
        <v>35.959499999999998</v>
      </c>
      <c r="N49" s="50">
        <v>39.465800000000002</v>
      </c>
      <c r="O49" s="50">
        <v>38.808</v>
      </c>
      <c r="P49" s="50">
        <v>783.65</v>
      </c>
      <c r="Q49" s="50">
        <v>6.88</v>
      </c>
      <c r="R49" s="44">
        <v>0.21768055555555554</v>
      </c>
      <c r="S49" s="119"/>
      <c r="T49" s="119"/>
      <c r="U49" s="119"/>
      <c r="V49" s="8"/>
      <c r="W49" s="53">
        <v>1933.8024</v>
      </c>
      <c r="X49" s="53">
        <v>35.968699999999998</v>
      </c>
      <c r="Y49" s="53">
        <v>39.468299999999999</v>
      </c>
      <c r="Z49" s="53">
        <v>38.806199999999997</v>
      </c>
      <c r="AA49" s="53">
        <v>808.3</v>
      </c>
      <c r="AB49" s="53">
        <v>6.77</v>
      </c>
      <c r="AC49" s="54">
        <f t="shared" si="0"/>
        <v>0.22452777777777777</v>
      </c>
      <c r="AD49" s="132"/>
      <c r="AE49" s="132"/>
      <c r="AF49" s="132"/>
    </row>
    <row r="50" spans="1:32" ht="15.75" thickBot="1">
      <c r="A50" s="5"/>
      <c r="B50" s="6"/>
      <c r="C50" s="6">
        <v>37</v>
      </c>
      <c r="D50" s="114">
        <v>1057.6368</v>
      </c>
      <c r="E50" s="114">
        <v>32.886800000000001</v>
      </c>
      <c r="F50" s="114">
        <v>37.199199999999998</v>
      </c>
      <c r="G50" s="114">
        <v>36.256599999999999</v>
      </c>
      <c r="H50" s="36">
        <v>865.61</v>
      </c>
      <c r="I50" s="37">
        <v>5.9</v>
      </c>
      <c r="J50" s="32">
        <v>0.24044722222222223</v>
      </c>
      <c r="K50" s="6"/>
      <c r="L50" s="51">
        <v>1052.4760000000001</v>
      </c>
      <c r="M50" s="51">
        <v>32.859499999999997</v>
      </c>
      <c r="N50" s="51">
        <v>37.192399999999999</v>
      </c>
      <c r="O50" s="51">
        <v>36.248399999999997</v>
      </c>
      <c r="P50" s="51">
        <v>706.77</v>
      </c>
      <c r="Q50" s="51">
        <v>5.85</v>
      </c>
      <c r="R50" s="45">
        <v>0.196325</v>
      </c>
      <c r="S50" s="120"/>
      <c r="T50" s="120"/>
      <c r="U50" s="120"/>
      <c r="V50" s="6"/>
      <c r="W50" s="55">
        <v>1053.5239999999999</v>
      </c>
      <c r="X50" s="55">
        <v>32.869599999999998</v>
      </c>
      <c r="Y50" s="55">
        <v>37.193899999999999</v>
      </c>
      <c r="Z50" s="55">
        <v>36.246099999999998</v>
      </c>
      <c r="AA50" s="55">
        <v>728.2</v>
      </c>
      <c r="AB50" s="55">
        <v>5.82</v>
      </c>
      <c r="AC50" s="56">
        <f t="shared" si="0"/>
        <v>0.20227777777777778</v>
      </c>
      <c r="AD50" s="133"/>
      <c r="AE50" s="133"/>
      <c r="AF50" s="133"/>
    </row>
    <row r="51" spans="1:32">
      <c r="A51" s="5"/>
      <c r="B51" s="4" t="s">
        <v>45</v>
      </c>
      <c r="C51" s="4">
        <v>22</v>
      </c>
      <c r="D51" s="115">
        <v>13787.088</v>
      </c>
      <c r="E51" s="115">
        <v>41.210500000000003</v>
      </c>
      <c r="F51" s="115">
        <v>43.285400000000003</v>
      </c>
      <c r="G51" s="115">
        <v>44.179900000000004</v>
      </c>
      <c r="H51" s="38">
        <v>1946.17</v>
      </c>
      <c r="I51" s="35">
        <v>14.27</v>
      </c>
      <c r="J51" s="33">
        <v>0.54060277777777777</v>
      </c>
      <c r="K51" s="7"/>
      <c r="L51" s="52">
        <v>13711.9576</v>
      </c>
      <c r="M51" s="52">
        <v>41.116</v>
      </c>
      <c r="N51" s="52">
        <v>43.291200000000003</v>
      </c>
      <c r="O51" s="52">
        <v>44.187100000000001</v>
      </c>
      <c r="P51" s="52">
        <v>1491.39</v>
      </c>
      <c r="Q51" s="52">
        <v>14.12</v>
      </c>
      <c r="R51" s="46">
        <v>0.414275</v>
      </c>
      <c r="S51" s="118">
        <v>0.20802608160923608</v>
      </c>
      <c r="T51" s="118">
        <v>-0.64180061495467955</v>
      </c>
      <c r="U51" s="118">
        <v>-0.58516856217369906</v>
      </c>
      <c r="V51" s="7"/>
      <c r="W51" s="57">
        <v>13732.2168</v>
      </c>
      <c r="X51" s="57">
        <v>41.145699999999998</v>
      </c>
      <c r="Y51" s="57">
        <v>43.293399999999998</v>
      </c>
      <c r="Z51" s="57">
        <v>44.191499999999998</v>
      </c>
      <c r="AA51" s="57">
        <v>1547.09</v>
      </c>
      <c r="AB51" s="57">
        <v>14.13</v>
      </c>
      <c r="AC51" s="58">
        <f t="shared" si="0"/>
        <v>0.42974722222222222</v>
      </c>
      <c r="AD51" s="131">
        <v>0.10856633868876475</v>
      </c>
      <c r="AE51" s="131">
        <v>-0.49428877718494801</v>
      </c>
      <c r="AF51" s="131">
        <v>-0.47725499539490457</v>
      </c>
    </row>
    <row r="52" spans="1:32">
      <c r="A52" s="5"/>
      <c r="B52" s="5" t="s">
        <v>46</v>
      </c>
      <c r="C52" s="5">
        <v>27</v>
      </c>
      <c r="D52" s="113">
        <v>8807.4984000000004</v>
      </c>
      <c r="E52" s="113">
        <v>36.7881</v>
      </c>
      <c r="F52" s="113">
        <v>40.719499999999996</v>
      </c>
      <c r="G52" s="113">
        <v>41.733800000000002</v>
      </c>
      <c r="H52" s="34">
        <v>1671.79</v>
      </c>
      <c r="I52" s="35">
        <v>12.5</v>
      </c>
      <c r="J52" s="31">
        <v>0.46438611111111111</v>
      </c>
      <c r="K52" s="8"/>
      <c r="L52" s="50">
        <v>8753.1671999999999</v>
      </c>
      <c r="M52" s="50">
        <v>36.7134</v>
      </c>
      <c r="N52" s="50">
        <v>40.720199999999998</v>
      </c>
      <c r="O52" s="50">
        <v>41.727800000000002</v>
      </c>
      <c r="P52" s="50">
        <v>1293.07</v>
      </c>
      <c r="Q52" s="50">
        <v>12.24</v>
      </c>
      <c r="R52" s="44">
        <v>0.35918611111111109</v>
      </c>
      <c r="S52" s="119"/>
      <c r="T52" s="119"/>
      <c r="U52" s="119"/>
      <c r="V52" s="8"/>
      <c r="W52" s="53">
        <v>8765.8063999999995</v>
      </c>
      <c r="X52" s="53">
        <v>36.734900000000003</v>
      </c>
      <c r="Y52" s="53">
        <v>40.7164</v>
      </c>
      <c r="Z52" s="53">
        <v>41.735700000000001</v>
      </c>
      <c r="AA52" s="53">
        <v>1337.31</v>
      </c>
      <c r="AB52" s="53">
        <v>12.11</v>
      </c>
      <c r="AC52" s="54">
        <f t="shared" si="0"/>
        <v>0.371475</v>
      </c>
      <c r="AD52" s="132"/>
      <c r="AE52" s="132"/>
      <c r="AF52" s="132"/>
    </row>
    <row r="53" spans="1:32">
      <c r="A53" s="5"/>
      <c r="B53" s="5"/>
      <c r="C53" s="5">
        <v>32</v>
      </c>
      <c r="D53" s="113">
        <v>5422.6783999999998</v>
      </c>
      <c r="E53" s="113">
        <v>32.976500000000001</v>
      </c>
      <c r="F53" s="113">
        <v>39.072099999999999</v>
      </c>
      <c r="G53" s="113">
        <v>39.950099999999999</v>
      </c>
      <c r="H53" s="34">
        <v>1433.38</v>
      </c>
      <c r="I53" s="35">
        <v>10.83</v>
      </c>
      <c r="J53" s="31">
        <v>0.39816111111111113</v>
      </c>
      <c r="K53" s="8"/>
      <c r="L53" s="50">
        <v>5380.5976000000001</v>
      </c>
      <c r="M53" s="50">
        <v>32.907699999999998</v>
      </c>
      <c r="N53" s="50">
        <v>39.07</v>
      </c>
      <c r="O53" s="50">
        <v>39.9482</v>
      </c>
      <c r="P53" s="50">
        <v>1129.07</v>
      </c>
      <c r="Q53" s="50">
        <v>10.68</v>
      </c>
      <c r="R53" s="44">
        <v>0.31363055555555552</v>
      </c>
      <c r="S53" s="119"/>
      <c r="T53" s="119"/>
      <c r="U53" s="119"/>
      <c r="V53" s="8"/>
      <c r="W53" s="53">
        <v>5390.84</v>
      </c>
      <c r="X53" s="53">
        <v>32.927900000000001</v>
      </c>
      <c r="Y53" s="53">
        <v>39.072499999999998</v>
      </c>
      <c r="Z53" s="53">
        <v>39.940399999999997</v>
      </c>
      <c r="AA53" s="53">
        <v>1165.8399999999999</v>
      </c>
      <c r="AB53" s="53">
        <v>10.67</v>
      </c>
      <c r="AC53" s="54">
        <f t="shared" si="0"/>
        <v>0.32384444444444443</v>
      </c>
      <c r="AD53" s="132"/>
      <c r="AE53" s="132"/>
      <c r="AF53" s="132"/>
    </row>
    <row r="54" spans="1:32" ht="15.75" thickBot="1">
      <c r="A54" s="5"/>
      <c r="B54" s="6"/>
      <c r="C54" s="6">
        <v>37</v>
      </c>
      <c r="D54" s="114">
        <v>3226.8751999999999</v>
      </c>
      <c r="E54" s="114">
        <v>29.511900000000001</v>
      </c>
      <c r="F54" s="114">
        <v>37.9011</v>
      </c>
      <c r="G54" s="114">
        <v>38.258400000000002</v>
      </c>
      <c r="H54" s="36">
        <v>1263.73</v>
      </c>
      <c r="I54" s="37">
        <v>9.91</v>
      </c>
      <c r="J54" s="32">
        <v>0.3510361111111111</v>
      </c>
      <c r="K54" s="6"/>
      <c r="L54" s="51">
        <v>3201.8463999999999</v>
      </c>
      <c r="M54" s="51">
        <v>29.459900000000001</v>
      </c>
      <c r="N54" s="51">
        <v>37.898899999999998</v>
      </c>
      <c r="O54" s="51">
        <v>38.256799999999998</v>
      </c>
      <c r="P54" s="51">
        <v>1012.06</v>
      </c>
      <c r="Q54" s="51">
        <v>9.76</v>
      </c>
      <c r="R54" s="45">
        <v>0.28112777777777775</v>
      </c>
      <c r="S54" s="120"/>
      <c r="T54" s="120"/>
      <c r="U54" s="120"/>
      <c r="V54" s="6"/>
      <c r="W54" s="55">
        <v>3207.4104000000002</v>
      </c>
      <c r="X54" s="55">
        <v>29.4758</v>
      </c>
      <c r="Y54" s="55">
        <v>37.904899999999998</v>
      </c>
      <c r="Z54" s="55">
        <v>38.257599999999996</v>
      </c>
      <c r="AA54" s="55">
        <v>1042.46</v>
      </c>
      <c r="AB54" s="55">
        <v>9.69</v>
      </c>
      <c r="AC54" s="56">
        <f t="shared" si="0"/>
        <v>0.28957222222222223</v>
      </c>
      <c r="AD54" s="133"/>
      <c r="AE54" s="133"/>
      <c r="AF54" s="133"/>
    </row>
    <row r="55" spans="1:32">
      <c r="A55" s="5"/>
      <c r="B55" s="4" t="s">
        <v>47</v>
      </c>
      <c r="C55" s="4">
        <v>22</v>
      </c>
      <c r="D55" s="115">
        <v>12172.4432</v>
      </c>
      <c r="E55" s="115">
        <v>41.124099999999999</v>
      </c>
      <c r="F55" s="115">
        <v>42.185200000000002</v>
      </c>
      <c r="G55" s="115">
        <v>42.8765</v>
      </c>
      <c r="H55" s="38">
        <v>1661.59</v>
      </c>
      <c r="I55" s="35">
        <v>13.16</v>
      </c>
      <c r="J55" s="33">
        <v>0.46155277777777776</v>
      </c>
      <c r="K55" s="7"/>
      <c r="L55" s="52">
        <v>12111.784799999999</v>
      </c>
      <c r="M55" s="52">
        <v>41.025799999999997</v>
      </c>
      <c r="N55" s="52">
        <v>42.185200000000002</v>
      </c>
      <c r="O55" s="52">
        <v>42.878599999999999</v>
      </c>
      <c r="P55" s="52">
        <v>1299.8900000000001</v>
      </c>
      <c r="Q55" s="52">
        <v>13.21</v>
      </c>
      <c r="R55" s="46">
        <v>0.36108055555555557</v>
      </c>
      <c r="S55" s="118">
        <v>0.3142528388772714</v>
      </c>
      <c r="T55" s="118">
        <v>-0.61424525220449278</v>
      </c>
      <c r="U55" s="118">
        <v>-0.63938005934520703</v>
      </c>
      <c r="V55" s="7"/>
      <c r="W55" s="57">
        <v>12125.755999999999</v>
      </c>
      <c r="X55" s="57">
        <v>41.055799999999998</v>
      </c>
      <c r="Y55" s="57">
        <v>42.183199999999999</v>
      </c>
      <c r="Z55" s="57">
        <v>42.872999999999998</v>
      </c>
      <c r="AA55" s="57">
        <v>1343.8</v>
      </c>
      <c r="AB55" s="57">
        <v>13.02</v>
      </c>
      <c r="AC55" s="58">
        <f t="shared" si="0"/>
        <v>0.37327777777777776</v>
      </c>
      <c r="AD55" s="131">
        <v>0.18270321006705892</v>
      </c>
      <c r="AE55" s="131">
        <v>-0.49958848720840221</v>
      </c>
      <c r="AF55" s="131">
        <v>-0.51458808354890584</v>
      </c>
    </row>
    <row r="56" spans="1:32">
      <c r="A56" s="5"/>
      <c r="B56" s="5" t="s">
        <v>48</v>
      </c>
      <c r="C56" s="5">
        <v>27</v>
      </c>
      <c r="D56" s="113">
        <v>7580.2464</v>
      </c>
      <c r="E56" s="113">
        <v>36.7682</v>
      </c>
      <c r="F56" s="113">
        <v>39.025100000000002</v>
      </c>
      <c r="G56" s="113">
        <v>39.541800000000002</v>
      </c>
      <c r="H56" s="34">
        <v>1416.14</v>
      </c>
      <c r="I56" s="35">
        <v>11.27</v>
      </c>
      <c r="J56" s="31">
        <v>0.39337222222222223</v>
      </c>
      <c r="K56" s="8"/>
      <c r="L56" s="50">
        <v>7531.5087999999996</v>
      </c>
      <c r="M56" s="50">
        <v>36.6858</v>
      </c>
      <c r="N56" s="50">
        <v>39.0229</v>
      </c>
      <c r="O56" s="50">
        <v>39.540100000000002</v>
      </c>
      <c r="P56" s="50">
        <v>1111.72</v>
      </c>
      <c r="Q56" s="50">
        <v>11.22</v>
      </c>
      <c r="R56" s="44">
        <v>0.30881111111111109</v>
      </c>
      <c r="S56" s="119"/>
      <c r="T56" s="119"/>
      <c r="U56" s="119"/>
      <c r="V56" s="8"/>
      <c r="W56" s="53">
        <v>7544.5439999999999</v>
      </c>
      <c r="X56" s="53">
        <v>36.711300000000001</v>
      </c>
      <c r="Y56" s="53">
        <v>39.026499999999999</v>
      </c>
      <c r="Z56" s="53">
        <v>39.541699999999999</v>
      </c>
      <c r="AA56" s="53">
        <v>1150.71</v>
      </c>
      <c r="AB56" s="53">
        <v>11.08</v>
      </c>
      <c r="AC56" s="54">
        <f t="shared" si="0"/>
        <v>0.31964166666666666</v>
      </c>
      <c r="AD56" s="132"/>
      <c r="AE56" s="132"/>
      <c r="AF56" s="132"/>
    </row>
    <row r="57" spans="1:32">
      <c r="A57" s="5"/>
      <c r="B57" s="5"/>
      <c r="C57" s="5">
        <v>32</v>
      </c>
      <c r="D57" s="113">
        <v>4254.8855999999996</v>
      </c>
      <c r="E57" s="113">
        <v>32.733400000000003</v>
      </c>
      <c r="F57" s="113">
        <v>36.563400000000001</v>
      </c>
      <c r="G57" s="113">
        <v>37.014200000000002</v>
      </c>
      <c r="H57" s="34">
        <v>1184.3499999999999</v>
      </c>
      <c r="I57" s="35">
        <v>9.5399999999999991</v>
      </c>
      <c r="J57" s="31">
        <v>0.32898611111111109</v>
      </c>
      <c r="K57" s="8"/>
      <c r="L57" s="50">
        <v>4221.0248000000001</v>
      </c>
      <c r="M57" s="50">
        <v>32.670499999999997</v>
      </c>
      <c r="N57" s="50">
        <v>36.560699999999997</v>
      </c>
      <c r="O57" s="50">
        <v>37.015799999999999</v>
      </c>
      <c r="P57" s="50">
        <v>945.09</v>
      </c>
      <c r="Q57" s="50">
        <v>9.41</v>
      </c>
      <c r="R57" s="44">
        <v>0.26252500000000001</v>
      </c>
      <c r="S57" s="119"/>
      <c r="T57" s="119"/>
      <c r="U57" s="119"/>
      <c r="V57" s="8"/>
      <c r="W57" s="53">
        <v>4230.18</v>
      </c>
      <c r="X57" s="53">
        <v>32.690100000000001</v>
      </c>
      <c r="Y57" s="53">
        <v>36.563600000000001</v>
      </c>
      <c r="Z57" s="53">
        <v>37.018599999999999</v>
      </c>
      <c r="AA57" s="53">
        <v>974.11</v>
      </c>
      <c r="AB57" s="53">
        <v>9.26</v>
      </c>
      <c r="AC57" s="54">
        <f t="shared" si="0"/>
        <v>0.27058611111111114</v>
      </c>
      <c r="AD57" s="132"/>
      <c r="AE57" s="132"/>
      <c r="AF57" s="132"/>
    </row>
    <row r="58" spans="1:32" ht="15.75" thickBot="1">
      <c r="A58" s="5"/>
      <c r="B58" s="6"/>
      <c r="C58" s="6">
        <v>37</v>
      </c>
      <c r="D58" s="114">
        <v>2164.1439999999998</v>
      </c>
      <c r="E58" s="114">
        <v>29.265599999999999</v>
      </c>
      <c r="F58" s="114">
        <v>34.387900000000002</v>
      </c>
      <c r="G58" s="114">
        <v>34.856099999999998</v>
      </c>
      <c r="H58" s="36">
        <v>1002.1</v>
      </c>
      <c r="I58" s="37">
        <v>7.92</v>
      </c>
      <c r="J58" s="32">
        <v>0.27836111111111111</v>
      </c>
      <c r="K58" s="6"/>
      <c r="L58" s="51">
        <v>2148.3103999999998</v>
      </c>
      <c r="M58" s="51">
        <v>29.229900000000001</v>
      </c>
      <c r="N58" s="51">
        <v>34.383699999999997</v>
      </c>
      <c r="O58" s="51">
        <v>34.8504</v>
      </c>
      <c r="P58" s="51">
        <v>813.31</v>
      </c>
      <c r="Q58" s="51">
        <v>7.85</v>
      </c>
      <c r="R58" s="45">
        <v>0.22591944444444442</v>
      </c>
      <c r="S58" s="120"/>
      <c r="T58" s="120"/>
      <c r="U58" s="120"/>
      <c r="V58" s="6"/>
      <c r="W58" s="55">
        <v>2152.1568000000002</v>
      </c>
      <c r="X58" s="55">
        <v>29.241399999999999</v>
      </c>
      <c r="Y58" s="55">
        <v>34.386000000000003</v>
      </c>
      <c r="Z58" s="55">
        <v>34.856099999999998</v>
      </c>
      <c r="AA58" s="55">
        <v>838.02</v>
      </c>
      <c r="AB58" s="55">
        <v>7.76</v>
      </c>
      <c r="AC58" s="56">
        <f t="shared" si="0"/>
        <v>0.23278333333333334</v>
      </c>
      <c r="AD58" s="133"/>
      <c r="AE58" s="133"/>
      <c r="AF58" s="133"/>
    </row>
    <row r="59" spans="1:32">
      <c r="A59" s="5"/>
      <c r="B59" s="4" t="s">
        <v>49</v>
      </c>
      <c r="C59" s="4">
        <v>22</v>
      </c>
      <c r="D59" s="115">
        <v>4751.4560000000001</v>
      </c>
      <c r="E59" s="115">
        <v>42.679299999999998</v>
      </c>
      <c r="F59" s="115">
        <v>43.239199999999997</v>
      </c>
      <c r="G59" s="115">
        <v>43.997500000000002</v>
      </c>
      <c r="H59" s="38">
        <v>854.98</v>
      </c>
      <c r="I59" s="35">
        <v>6.78</v>
      </c>
      <c r="J59" s="33">
        <v>0.23749444444444445</v>
      </c>
      <c r="K59" s="7"/>
      <c r="L59" s="52">
        <v>4739.2608</v>
      </c>
      <c r="M59" s="52">
        <v>42.625399999999999</v>
      </c>
      <c r="N59" s="52">
        <v>43.235199999999999</v>
      </c>
      <c r="O59" s="52">
        <v>43.992199999999997</v>
      </c>
      <c r="P59" s="52">
        <v>673.39</v>
      </c>
      <c r="Q59" s="52">
        <v>6.65</v>
      </c>
      <c r="R59" s="46">
        <v>0.18705277777777776</v>
      </c>
      <c r="S59" s="118">
        <v>0.26624134289674473</v>
      </c>
      <c r="T59" s="118">
        <v>-0.29221402819139541</v>
      </c>
      <c r="U59" s="118">
        <v>-0.37357183151179862</v>
      </c>
      <c r="V59" s="7"/>
      <c r="W59" s="57">
        <v>4741.3688000000002</v>
      </c>
      <c r="X59" s="57">
        <v>42.640900000000002</v>
      </c>
      <c r="Y59" s="57">
        <v>43.2316</v>
      </c>
      <c r="Z59" s="57">
        <v>43.990299999999998</v>
      </c>
      <c r="AA59" s="57">
        <v>698.46</v>
      </c>
      <c r="AB59" s="57">
        <v>6.72</v>
      </c>
      <c r="AC59" s="58">
        <f t="shared" si="0"/>
        <v>0.19401666666666667</v>
      </c>
      <c r="AD59" s="131">
        <v>0.13778404731767946</v>
      </c>
      <c r="AE59" s="131">
        <v>-0.25197432093410077</v>
      </c>
      <c r="AF59" s="131">
        <v>-0.38805519207908423</v>
      </c>
    </row>
    <row r="60" spans="1:32">
      <c r="A60" s="5"/>
      <c r="B60" s="5" t="s">
        <v>40</v>
      </c>
      <c r="C60" s="5">
        <v>27</v>
      </c>
      <c r="D60" s="113">
        <v>2893.4535999999998</v>
      </c>
      <c r="E60" s="113">
        <v>38.6175</v>
      </c>
      <c r="F60" s="113">
        <v>39.856200000000001</v>
      </c>
      <c r="G60" s="113">
        <v>41.0672</v>
      </c>
      <c r="H60" s="34">
        <v>738.91</v>
      </c>
      <c r="I60" s="35">
        <v>5.77</v>
      </c>
      <c r="J60" s="31">
        <v>0.20525277777777776</v>
      </c>
      <c r="K60" s="8"/>
      <c r="L60" s="50">
        <v>2883.1615999999999</v>
      </c>
      <c r="M60" s="50">
        <v>38.567399999999999</v>
      </c>
      <c r="N60" s="50">
        <v>39.853900000000003</v>
      </c>
      <c r="O60" s="50">
        <v>41.063800000000001</v>
      </c>
      <c r="P60" s="50">
        <v>588</v>
      </c>
      <c r="Q60" s="50">
        <v>5.69</v>
      </c>
      <c r="R60" s="44">
        <v>0.16333333333333333</v>
      </c>
      <c r="S60" s="119"/>
      <c r="T60" s="119"/>
      <c r="U60" s="119"/>
      <c r="V60" s="8"/>
      <c r="W60" s="53">
        <v>2884.9872</v>
      </c>
      <c r="X60" s="53">
        <v>38.582299999999996</v>
      </c>
      <c r="Y60" s="53">
        <v>39.8553</v>
      </c>
      <c r="Z60" s="53">
        <v>41.070799999999998</v>
      </c>
      <c r="AA60" s="53">
        <v>606.42999999999995</v>
      </c>
      <c r="AB60" s="53">
        <v>5.73</v>
      </c>
      <c r="AC60" s="54">
        <f t="shared" si="0"/>
        <v>0.16845277777777776</v>
      </c>
      <c r="AD60" s="132"/>
      <c r="AE60" s="132"/>
      <c r="AF60" s="132"/>
    </row>
    <row r="61" spans="1:32">
      <c r="A61" s="5"/>
      <c r="B61" s="5"/>
      <c r="C61" s="5">
        <v>32</v>
      </c>
      <c r="D61" s="113">
        <v>1565.8824</v>
      </c>
      <c r="E61" s="113">
        <v>34.661299999999997</v>
      </c>
      <c r="F61" s="113">
        <v>37.386699999999998</v>
      </c>
      <c r="G61" s="113">
        <v>38.609200000000001</v>
      </c>
      <c r="H61" s="34">
        <v>630.91999999999996</v>
      </c>
      <c r="I61" s="35">
        <v>4.95</v>
      </c>
      <c r="J61" s="31">
        <v>0.17525555555555555</v>
      </c>
      <c r="K61" s="8"/>
      <c r="L61" s="50">
        <v>1557.4736</v>
      </c>
      <c r="M61" s="50">
        <v>34.618400000000001</v>
      </c>
      <c r="N61" s="50">
        <v>37.375799999999998</v>
      </c>
      <c r="O61" s="50">
        <v>38.607599999999998</v>
      </c>
      <c r="P61" s="50">
        <v>509.79</v>
      </c>
      <c r="Q61" s="50">
        <v>4.9000000000000004</v>
      </c>
      <c r="R61" s="44">
        <v>0.14160833333333334</v>
      </c>
      <c r="S61" s="119"/>
      <c r="T61" s="119"/>
      <c r="U61" s="119"/>
      <c r="V61" s="8"/>
      <c r="W61" s="53">
        <v>1558.8304000000001</v>
      </c>
      <c r="X61" s="53">
        <v>34.631500000000003</v>
      </c>
      <c r="Y61" s="53">
        <v>37.377899999999997</v>
      </c>
      <c r="Z61" s="53">
        <v>38.611199999999997</v>
      </c>
      <c r="AA61" s="53">
        <v>524.17999999999995</v>
      </c>
      <c r="AB61" s="53">
        <v>4.87</v>
      </c>
      <c r="AC61" s="54">
        <f t="shared" si="0"/>
        <v>0.14560555555555554</v>
      </c>
      <c r="AD61" s="132"/>
      <c r="AE61" s="132"/>
      <c r="AF61" s="132"/>
    </row>
    <row r="62" spans="1:32" ht="15.75" thickBot="1">
      <c r="A62" s="6"/>
      <c r="B62" s="6"/>
      <c r="C62" s="6">
        <v>37</v>
      </c>
      <c r="D62" s="114">
        <v>776.90239999999994</v>
      </c>
      <c r="E62" s="114">
        <v>31.398499999999999</v>
      </c>
      <c r="F62" s="114">
        <v>35.052900000000001</v>
      </c>
      <c r="G62" s="114">
        <v>36.206099999999999</v>
      </c>
      <c r="H62" s="36">
        <v>548.74</v>
      </c>
      <c r="I62" s="37">
        <v>4.26</v>
      </c>
      <c r="J62" s="32">
        <v>0.15242777777777777</v>
      </c>
      <c r="K62" s="6"/>
      <c r="L62" s="51">
        <v>772.51520000000005</v>
      </c>
      <c r="M62" s="51">
        <v>31.375399999999999</v>
      </c>
      <c r="N62" s="51">
        <v>35.048200000000001</v>
      </c>
      <c r="O62" s="51">
        <v>36.206899999999997</v>
      </c>
      <c r="P62" s="51">
        <v>449.51</v>
      </c>
      <c r="Q62" s="51">
        <v>4.04</v>
      </c>
      <c r="R62" s="45">
        <v>0.12486388888888889</v>
      </c>
      <c r="S62" s="120"/>
      <c r="T62" s="120"/>
      <c r="U62" s="120"/>
      <c r="V62" s="6"/>
      <c r="W62" s="55">
        <v>773.44880000000001</v>
      </c>
      <c r="X62" s="55">
        <v>31.380800000000001</v>
      </c>
      <c r="Y62" s="55">
        <v>35.0503</v>
      </c>
      <c r="Z62" s="55">
        <v>36.205800000000004</v>
      </c>
      <c r="AA62" s="55">
        <v>462.55</v>
      </c>
      <c r="AB62" s="55">
        <v>4.13</v>
      </c>
      <c r="AC62" s="56">
        <f t="shared" si="0"/>
        <v>0.12848611111111111</v>
      </c>
      <c r="AD62" s="133"/>
      <c r="AE62" s="133"/>
      <c r="AF62" s="133"/>
    </row>
    <row r="63" spans="1:32">
      <c r="A63" s="4" t="s">
        <v>50</v>
      </c>
      <c r="B63" s="4" t="s">
        <v>51</v>
      </c>
      <c r="C63" s="4">
        <v>22</v>
      </c>
      <c r="D63" s="115">
        <v>23126.489600000001</v>
      </c>
      <c r="E63" s="115">
        <v>44.781999999999996</v>
      </c>
      <c r="F63" s="115">
        <v>47.305700000000002</v>
      </c>
      <c r="G63" s="115">
        <v>48.210099999999997</v>
      </c>
      <c r="H63" s="38">
        <v>11295.52</v>
      </c>
      <c r="I63" s="35">
        <v>81.84</v>
      </c>
      <c r="J63" s="33">
        <v>3.1376444444444447</v>
      </c>
      <c r="K63" s="7"/>
      <c r="L63" s="52">
        <v>23054.22</v>
      </c>
      <c r="M63" s="52">
        <v>44.761099999999999</v>
      </c>
      <c r="N63" s="52">
        <v>47.305100000000003</v>
      </c>
      <c r="O63" s="52">
        <v>48.206299999999999</v>
      </c>
      <c r="P63" s="52">
        <v>8960.9500000000007</v>
      </c>
      <c r="Q63" s="52">
        <v>79.64</v>
      </c>
      <c r="R63" s="46">
        <v>2.489152777777778</v>
      </c>
      <c r="S63" s="118">
        <v>8.8657555246673958E-2</v>
      </c>
      <c r="T63" s="118">
        <v>-0.1653899177709639</v>
      </c>
      <c r="U63" s="118">
        <v>-0.26763527397793974</v>
      </c>
      <c r="V63" s="7"/>
      <c r="W63" s="57">
        <v>23062.099200000001</v>
      </c>
      <c r="X63" s="57">
        <v>44.766599999999997</v>
      </c>
      <c r="Y63" s="57">
        <v>47.302300000000002</v>
      </c>
      <c r="Z63" s="57">
        <v>48.201000000000001</v>
      </c>
      <c r="AA63" s="57">
        <v>9221.6</v>
      </c>
      <c r="AB63" s="57">
        <v>78.48</v>
      </c>
      <c r="AC63" s="58">
        <f t="shared" si="0"/>
        <v>2.5615555555555556</v>
      </c>
      <c r="AD63" s="131">
        <v>1.1781738157612409E-2</v>
      </c>
      <c r="AE63" s="131">
        <v>-0.19098674745925415</v>
      </c>
      <c r="AF63" s="131">
        <v>-0.17082117707031275</v>
      </c>
    </row>
    <row r="64" spans="1:32">
      <c r="A64" s="5" t="s">
        <v>52</v>
      </c>
      <c r="B64" s="5" t="s">
        <v>53</v>
      </c>
      <c r="C64" s="5">
        <v>27</v>
      </c>
      <c r="D64" s="113">
        <v>13707.324000000001</v>
      </c>
      <c r="E64" s="113">
        <v>42.384</v>
      </c>
      <c r="F64" s="113">
        <v>45.809100000000001</v>
      </c>
      <c r="G64" s="113">
        <v>46.483400000000003</v>
      </c>
      <c r="H64" s="34">
        <v>10126.5</v>
      </c>
      <c r="I64" s="35">
        <v>75.239999999999995</v>
      </c>
      <c r="J64" s="31">
        <v>2.8129166666666667</v>
      </c>
      <c r="K64" s="8"/>
      <c r="L64" s="50">
        <v>13669.1536</v>
      </c>
      <c r="M64" s="50">
        <v>42.363700000000001</v>
      </c>
      <c r="N64" s="50">
        <v>45.802799999999998</v>
      </c>
      <c r="O64" s="50">
        <v>46.480400000000003</v>
      </c>
      <c r="P64" s="50">
        <v>8141.99</v>
      </c>
      <c r="Q64" s="50">
        <v>72.03</v>
      </c>
      <c r="R64" s="44">
        <v>2.2616638888888887</v>
      </c>
      <c r="S64" s="119"/>
      <c r="T64" s="119"/>
      <c r="U64" s="119"/>
      <c r="V64" s="8"/>
      <c r="W64" s="53">
        <v>13672.538399999999</v>
      </c>
      <c r="X64" s="53">
        <v>42.369700000000002</v>
      </c>
      <c r="Y64" s="53">
        <v>45.8048</v>
      </c>
      <c r="Z64" s="53">
        <v>46.473199999999999</v>
      </c>
      <c r="AA64" s="53">
        <v>8357.06</v>
      </c>
      <c r="AB64" s="53">
        <v>72.489999999999995</v>
      </c>
      <c r="AC64" s="54">
        <f t="shared" si="0"/>
        <v>2.3214055555555553</v>
      </c>
      <c r="AD64" s="132"/>
      <c r="AE64" s="132"/>
      <c r="AF64" s="132"/>
    </row>
    <row r="65" spans="1:32">
      <c r="A65" s="5"/>
      <c r="B65" s="5"/>
      <c r="C65" s="5">
        <v>32</v>
      </c>
      <c r="D65" s="113">
        <v>8079.3847999999998</v>
      </c>
      <c r="E65" s="113">
        <v>39.691800000000001</v>
      </c>
      <c r="F65" s="113">
        <v>44.269100000000002</v>
      </c>
      <c r="G65" s="113">
        <v>44.7498</v>
      </c>
      <c r="H65" s="34">
        <v>9386.15</v>
      </c>
      <c r="I65" s="35">
        <v>71.75</v>
      </c>
      <c r="J65" s="31">
        <v>2.6072638888888888</v>
      </c>
      <c r="K65" s="8"/>
      <c r="L65" s="50">
        <v>8044.4704000000002</v>
      </c>
      <c r="M65" s="50">
        <v>39.665500000000002</v>
      </c>
      <c r="N65" s="50">
        <v>44.265599999999999</v>
      </c>
      <c r="O65" s="50">
        <v>44.748199999999997</v>
      </c>
      <c r="P65" s="50">
        <v>7617.5</v>
      </c>
      <c r="Q65" s="50">
        <v>68.47</v>
      </c>
      <c r="R65" s="44">
        <v>2.1159722222222221</v>
      </c>
      <c r="S65" s="119"/>
      <c r="T65" s="119"/>
      <c r="U65" s="119"/>
      <c r="V65" s="8"/>
      <c r="W65" s="53">
        <v>8047.6575999999995</v>
      </c>
      <c r="X65" s="53">
        <v>39.671399999999998</v>
      </c>
      <c r="Y65" s="53">
        <v>44.267899999999997</v>
      </c>
      <c r="Z65" s="53">
        <v>44.752000000000002</v>
      </c>
      <c r="AA65" s="53">
        <v>7829.05</v>
      </c>
      <c r="AB65" s="53">
        <v>68.209999999999994</v>
      </c>
      <c r="AC65" s="54">
        <f t="shared" si="0"/>
        <v>2.1747361111111112</v>
      </c>
      <c r="AD65" s="132"/>
      <c r="AE65" s="132"/>
      <c r="AF65" s="132"/>
    </row>
    <row r="66" spans="1:32" ht="15.75" thickBot="1">
      <c r="A66" s="5"/>
      <c r="B66" s="6"/>
      <c r="C66" s="6">
        <v>37</v>
      </c>
      <c r="D66" s="114">
        <v>4856.7096000000001</v>
      </c>
      <c r="E66" s="114">
        <v>36.872999999999998</v>
      </c>
      <c r="F66" s="114">
        <v>42.733199999999997</v>
      </c>
      <c r="G66" s="114">
        <v>42.940399999999997</v>
      </c>
      <c r="H66" s="36">
        <v>8897.91</v>
      </c>
      <c r="I66" s="37">
        <v>66.739999999999995</v>
      </c>
      <c r="J66" s="32">
        <v>2.4716416666666667</v>
      </c>
      <c r="K66" s="6"/>
      <c r="L66" s="51">
        <v>4833.3495999999996</v>
      </c>
      <c r="M66" s="51">
        <v>36.847000000000001</v>
      </c>
      <c r="N66" s="51">
        <v>42.714700000000001</v>
      </c>
      <c r="O66" s="51">
        <v>42.929699999999997</v>
      </c>
      <c r="P66" s="51">
        <v>7266.58</v>
      </c>
      <c r="Q66" s="51">
        <v>64.58</v>
      </c>
      <c r="R66" s="45">
        <v>2.0184944444444444</v>
      </c>
      <c r="S66" s="120"/>
      <c r="T66" s="120"/>
      <c r="U66" s="120"/>
      <c r="V66" s="6"/>
      <c r="W66" s="55">
        <v>4836.6656000000003</v>
      </c>
      <c r="X66" s="55">
        <v>36.852200000000003</v>
      </c>
      <c r="Y66" s="55">
        <v>42.7196</v>
      </c>
      <c r="Z66" s="55">
        <v>42.928199999999997</v>
      </c>
      <c r="AA66" s="55">
        <v>7454.99</v>
      </c>
      <c r="AB66" s="55">
        <v>63.42</v>
      </c>
      <c r="AC66" s="56">
        <f t="shared" si="0"/>
        <v>2.0708305555555553</v>
      </c>
      <c r="AD66" s="133"/>
      <c r="AE66" s="133"/>
      <c r="AF66" s="133"/>
    </row>
    <row r="67" spans="1:32">
      <c r="A67" s="5"/>
      <c r="B67" s="4" t="s">
        <v>54</v>
      </c>
      <c r="C67" s="4">
        <v>22</v>
      </c>
      <c r="D67" s="115">
        <v>23594.812000000002</v>
      </c>
      <c r="E67" s="115">
        <v>44.722000000000001</v>
      </c>
      <c r="F67" s="115">
        <v>48.470399999999998</v>
      </c>
      <c r="G67" s="115">
        <v>48.291600000000003</v>
      </c>
      <c r="H67" s="38">
        <v>11165.54</v>
      </c>
      <c r="I67" s="35">
        <v>78.89</v>
      </c>
      <c r="J67" s="33">
        <v>3.1015388888888893</v>
      </c>
      <c r="K67" s="7"/>
      <c r="L67" s="52">
        <v>23534.520799999998</v>
      </c>
      <c r="M67" s="52">
        <v>44.711199999999998</v>
      </c>
      <c r="N67" s="52">
        <v>48.469000000000001</v>
      </c>
      <c r="O67" s="52">
        <v>48.288400000000003</v>
      </c>
      <c r="P67" s="52">
        <v>8809.51</v>
      </c>
      <c r="Q67" s="52">
        <v>77.5</v>
      </c>
      <c r="R67" s="46">
        <v>2.4470861111111111</v>
      </c>
      <c r="S67" s="118">
        <v>1.1359048831605101E-2</v>
      </c>
      <c r="T67" s="118">
        <v>-1.4178779392126639E-2</v>
      </c>
      <c r="U67" s="118">
        <v>-0.25911205224935507</v>
      </c>
      <c r="V67" s="7"/>
      <c r="W67" s="57">
        <v>23545.712800000001</v>
      </c>
      <c r="X67" s="57">
        <v>44.713799999999999</v>
      </c>
      <c r="Y67" s="57">
        <v>48.469900000000003</v>
      </c>
      <c r="Z67" s="57">
        <v>48.290300000000002</v>
      </c>
      <c r="AA67" s="57">
        <v>9076.7099999999991</v>
      </c>
      <c r="AB67" s="57">
        <v>76.540000000000006</v>
      </c>
      <c r="AC67" s="58">
        <f t="shared" ref="AC67:AC74" si="1">AA67/3600</f>
        <v>2.5213083333333333</v>
      </c>
      <c r="AD67" s="131">
        <v>-1.2213171046604465E-2</v>
      </c>
      <c r="AE67" s="131">
        <v>2.5367034697931778E-2</v>
      </c>
      <c r="AF67" s="131">
        <v>-0.18843834555729577</v>
      </c>
    </row>
    <row r="68" spans="1:32">
      <c r="A68" s="5"/>
      <c r="B68" s="5" t="s">
        <v>55</v>
      </c>
      <c r="C68" s="5">
        <v>27</v>
      </c>
      <c r="D68" s="113">
        <v>14483.0352</v>
      </c>
      <c r="E68" s="113">
        <v>42.330199999999998</v>
      </c>
      <c r="F68" s="113">
        <v>46.959699999999998</v>
      </c>
      <c r="G68" s="113">
        <v>46.148200000000003</v>
      </c>
      <c r="H68" s="34">
        <v>10113.459999999999</v>
      </c>
      <c r="I68" s="35">
        <v>73.48</v>
      </c>
      <c r="J68" s="31">
        <v>2.8092944444444443</v>
      </c>
      <c r="K68" s="8"/>
      <c r="L68" s="50">
        <v>14453.3768</v>
      </c>
      <c r="M68" s="50">
        <v>42.3187</v>
      </c>
      <c r="N68" s="50">
        <v>46.9572</v>
      </c>
      <c r="O68" s="50">
        <v>46.147199999999998</v>
      </c>
      <c r="P68" s="50">
        <v>8026.23</v>
      </c>
      <c r="Q68" s="50">
        <v>69.959999999999994</v>
      </c>
      <c r="R68" s="44">
        <v>2.2295083333333334</v>
      </c>
      <c r="S68" s="119"/>
      <c r="T68" s="119"/>
      <c r="U68" s="119"/>
      <c r="V68" s="8"/>
      <c r="W68" s="53">
        <v>14457.3696</v>
      </c>
      <c r="X68" s="53">
        <v>42.322200000000002</v>
      </c>
      <c r="Y68" s="53">
        <v>46.951700000000002</v>
      </c>
      <c r="Z68" s="53">
        <v>46.144799999999996</v>
      </c>
      <c r="AA68" s="53">
        <v>8265.7099999999991</v>
      </c>
      <c r="AB68" s="53">
        <v>70.95</v>
      </c>
      <c r="AC68" s="54">
        <f t="shared" si="1"/>
        <v>2.2960305555555554</v>
      </c>
      <c r="AD68" s="132"/>
      <c r="AE68" s="132"/>
      <c r="AF68" s="132"/>
    </row>
    <row r="69" spans="1:32">
      <c r="A69" s="5"/>
      <c r="B69" s="5"/>
      <c r="C69" s="5">
        <v>32</v>
      </c>
      <c r="D69" s="113">
        <v>8744.7479999999996</v>
      </c>
      <c r="E69" s="113">
        <v>39.488599999999998</v>
      </c>
      <c r="F69" s="113">
        <v>45.700200000000002</v>
      </c>
      <c r="G69" s="113">
        <v>43.9816</v>
      </c>
      <c r="H69" s="34">
        <v>9346.59</v>
      </c>
      <c r="I69" s="35">
        <v>69.63</v>
      </c>
      <c r="J69" s="31">
        <v>2.5962749999999999</v>
      </c>
      <c r="K69" s="8"/>
      <c r="L69" s="50">
        <v>8722.0175999999992</v>
      </c>
      <c r="M69" s="50">
        <v>39.472799999999999</v>
      </c>
      <c r="N69" s="50">
        <v>45.688499999999998</v>
      </c>
      <c r="O69" s="50">
        <v>43.986899999999999</v>
      </c>
      <c r="P69" s="50">
        <v>7499.28</v>
      </c>
      <c r="Q69" s="50">
        <v>67.2</v>
      </c>
      <c r="R69" s="44">
        <v>2.0831333333333331</v>
      </c>
      <c r="S69" s="119"/>
      <c r="T69" s="119"/>
      <c r="U69" s="119"/>
      <c r="V69" s="8"/>
      <c r="W69" s="53">
        <v>8729.1632000000009</v>
      </c>
      <c r="X69" s="53">
        <v>39.478400000000001</v>
      </c>
      <c r="Y69" s="53">
        <v>45.695300000000003</v>
      </c>
      <c r="Z69" s="53">
        <v>43.989199999999997</v>
      </c>
      <c r="AA69" s="53">
        <v>7720.21</v>
      </c>
      <c r="AB69" s="53">
        <v>65.48</v>
      </c>
      <c r="AC69" s="54">
        <f t="shared" si="1"/>
        <v>2.1445027777777779</v>
      </c>
      <c r="AD69" s="132"/>
      <c r="AE69" s="132"/>
      <c r="AF69" s="132"/>
    </row>
    <row r="70" spans="1:32" ht="15.75" thickBot="1">
      <c r="A70" s="5"/>
      <c r="B70" s="6"/>
      <c r="C70" s="6">
        <v>37</v>
      </c>
      <c r="D70" s="114">
        <v>5245.0591999999997</v>
      </c>
      <c r="E70" s="114">
        <v>36.461799999999997</v>
      </c>
      <c r="F70" s="114">
        <v>44.368699999999997</v>
      </c>
      <c r="G70" s="114">
        <v>42.163600000000002</v>
      </c>
      <c r="H70" s="36">
        <v>8959.24</v>
      </c>
      <c r="I70" s="37">
        <v>66.58</v>
      </c>
      <c r="J70" s="32">
        <v>2.4886777777777778</v>
      </c>
      <c r="K70" s="6"/>
      <c r="L70" s="51">
        <v>5232.9880000000003</v>
      </c>
      <c r="M70" s="51">
        <v>36.445700000000002</v>
      </c>
      <c r="N70" s="51">
        <v>44.364100000000001</v>
      </c>
      <c r="O70" s="51">
        <v>42.163600000000002</v>
      </c>
      <c r="P70" s="51">
        <v>7246.98</v>
      </c>
      <c r="Q70" s="51">
        <v>63.36</v>
      </c>
      <c r="R70" s="45">
        <v>2.0130499999999998</v>
      </c>
      <c r="S70" s="120"/>
      <c r="T70" s="120"/>
      <c r="U70" s="120"/>
      <c r="V70" s="6"/>
      <c r="W70" s="55">
        <v>5233.3976000000002</v>
      </c>
      <c r="X70" s="55">
        <v>36.4482</v>
      </c>
      <c r="Y70" s="55">
        <v>44.363900000000001</v>
      </c>
      <c r="Z70" s="55">
        <v>42.155900000000003</v>
      </c>
      <c r="AA70" s="55">
        <v>7454.11</v>
      </c>
      <c r="AB70" s="55">
        <v>62.36</v>
      </c>
      <c r="AC70" s="56">
        <f t="shared" si="1"/>
        <v>2.070586111111111</v>
      </c>
      <c r="AD70" s="133"/>
      <c r="AE70" s="133"/>
      <c r="AF70" s="133"/>
    </row>
    <row r="71" spans="1:32">
      <c r="A71" s="5"/>
      <c r="B71" s="4" t="s">
        <v>56</v>
      </c>
      <c r="C71" s="4">
        <v>22</v>
      </c>
      <c r="D71" s="115">
        <v>25204.8416</v>
      </c>
      <c r="E71" s="115">
        <v>44.732300000000002</v>
      </c>
      <c r="F71" s="115">
        <v>48.513800000000003</v>
      </c>
      <c r="G71" s="115">
        <v>48.6952</v>
      </c>
      <c r="H71" s="38">
        <v>11358.85</v>
      </c>
      <c r="I71" s="35">
        <v>81.209999999999994</v>
      </c>
      <c r="J71" s="33">
        <v>3.1552361111111114</v>
      </c>
      <c r="K71" s="7"/>
      <c r="L71" s="52">
        <v>25126.366399999999</v>
      </c>
      <c r="M71" s="52">
        <v>44.712200000000003</v>
      </c>
      <c r="N71" s="52">
        <v>48.517400000000002</v>
      </c>
      <c r="O71" s="52">
        <v>48.697499999999998</v>
      </c>
      <c r="P71" s="52">
        <v>8973.8700000000008</v>
      </c>
      <c r="Q71" s="52">
        <v>78.989999999999995</v>
      </c>
      <c r="R71" s="46">
        <v>2.4927416666666669</v>
      </c>
      <c r="S71" s="118">
        <v>1.047862077632189E-2</v>
      </c>
      <c r="T71" s="118">
        <v>-0.39151369914481871</v>
      </c>
      <c r="U71" s="118">
        <v>-0.32572071826011406</v>
      </c>
      <c r="V71" s="7"/>
      <c r="W71" s="57">
        <v>25134.04</v>
      </c>
      <c r="X71" s="57">
        <v>44.716700000000003</v>
      </c>
      <c r="Y71" s="57">
        <v>48.516800000000003</v>
      </c>
      <c r="Z71" s="57">
        <v>48.690399999999997</v>
      </c>
      <c r="AA71" s="57">
        <v>9229.1</v>
      </c>
      <c r="AB71" s="57">
        <v>78.66</v>
      </c>
      <c r="AC71" s="58">
        <f t="shared" si="1"/>
        <v>2.5636388888888888</v>
      </c>
      <c r="AD71" s="131">
        <v>-4.592191544607882E-2</v>
      </c>
      <c r="AE71" s="131">
        <v>-0.36060079284774282</v>
      </c>
      <c r="AF71" s="131">
        <v>-0.45832261099422178</v>
      </c>
    </row>
    <row r="72" spans="1:32">
      <c r="A72" s="5"/>
      <c r="B72" s="5" t="s">
        <v>57</v>
      </c>
      <c r="C72" s="5">
        <v>27</v>
      </c>
      <c r="D72" s="113">
        <v>14735.532800000001</v>
      </c>
      <c r="E72" s="113">
        <v>42.009599999999999</v>
      </c>
      <c r="F72" s="113">
        <v>46.7622</v>
      </c>
      <c r="G72" s="113">
        <v>46.8994</v>
      </c>
      <c r="H72" s="34">
        <v>10167.85</v>
      </c>
      <c r="I72" s="35">
        <v>75.45</v>
      </c>
      <c r="J72" s="31">
        <v>2.8244027777777778</v>
      </c>
      <c r="K72" s="8"/>
      <c r="L72" s="50">
        <v>14691.772000000001</v>
      </c>
      <c r="M72" s="50">
        <v>41.992899999999999</v>
      </c>
      <c r="N72" s="50">
        <v>46.764400000000002</v>
      </c>
      <c r="O72" s="50">
        <v>46.902099999999997</v>
      </c>
      <c r="P72" s="50">
        <v>8111.62</v>
      </c>
      <c r="Q72" s="50">
        <v>72.540000000000006</v>
      </c>
      <c r="R72" s="44">
        <v>2.2532277777777776</v>
      </c>
      <c r="S72" s="119"/>
      <c r="T72" s="119"/>
      <c r="U72" s="119"/>
      <c r="V72" s="8"/>
      <c r="W72" s="53">
        <v>14695.1816</v>
      </c>
      <c r="X72" s="53">
        <v>41.997300000000003</v>
      </c>
      <c r="Y72" s="53">
        <v>46.760399999999997</v>
      </c>
      <c r="Z72" s="53">
        <v>46.903399999999998</v>
      </c>
      <c r="AA72" s="53">
        <v>8347.26</v>
      </c>
      <c r="AB72" s="53">
        <v>72.67</v>
      </c>
      <c r="AC72" s="54">
        <f t="shared" si="1"/>
        <v>2.3186833333333334</v>
      </c>
      <c r="AD72" s="132"/>
      <c r="AE72" s="132"/>
      <c r="AF72" s="132"/>
    </row>
    <row r="73" spans="1:32">
      <c r="A73" s="5"/>
      <c r="B73" s="5"/>
      <c r="C73" s="5">
        <v>32</v>
      </c>
      <c r="D73" s="113">
        <v>8298.8207999999995</v>
      </c>
      <c r="E73" s="113">
        <v>39.159500000000001</v>
      </c>
      <c r="F73" s="113">
        <v>45.067</v>
      </c>
      <c r="G73" s="113">
        <v>44.997999999999998</v>
      </c>
      <c r="H73" s="34">
        <v>9364</v>
      </c>
      <c r="I73" s="35">
        <v>70.319999999999993</v>
      </c>
      <c r="J73" s="31">
        <v>2.6011111111111109</v>
      </c>
      <c r="K73" s="8"/>
      <c r="L73" s="50">
        <v>8265.8351999999995</v>
      </c>
      <c r="M73" s="50">
        <v>39.141100000000002</v>
      </c>
      <c r="N73" s="50">
        <v>45.069200000000002</v>
      </c>
      <c r="O73" s="50">
        <v>44.994300000000003</v>
      </c>
      <c r="P73" s="50">
        <v>7556.36</v>
      </c>
      <c r="Q73" s="50">
        <v>67.569999999999993</v>
      </c>
      <c r="R73" s="44">
        <v>2.098988888888889</v>
      </c>
      <c r="S73" s="119"/>
      <c r="T73" s="119"/>
      <c r="U73" s="119"/>
      <c r="V73" s="8"/>
      <c r="W73" s="53">
        <v>8267.5056000000004</v>
      </c>
      <c r="X73" s="53">
        <v>39.1449</v>
      </c>
      <c r="Y73" s="53">
        <v>45.072099999999999</v>
      </c>
      <c r="Z73" s="53">
        <v>45.007300000000001</v>
      </c>
      <c r="AA73" s="53">
        <v>7770.04</v>
      </c>
      <c r="AB73" s="53">
        <v>66.67</v>
      </c>
      <c r="AC73" s="54">
        <f t="shared" si="1"/>
        <v>2.1583444444444444</v>
      </c>
      <c r="AD73" s="132"/>
      <c r="AE73" s="132"/>
      <c r="AF73" s="132"/>
    </row>
    <row r="74" spans="1:32" ht="15.75" thickBot="1">
      <c r="A74" s="6"/>
      <c r="B74" s="6"/>
      <c r="C74" s="6">
        <v>37</v>
      </c>
      <c r="D74" s="114">
        <v>4706.3912</v>
      </c>
      <c r="E74" s="114">
        <v>36.4268</v>
      </c>
      <c r="F74" s="114">
        <v>43.325299999999999</v>
      </c>
      <c r="G74" s="114">
        <v>42.951599999999999</v>
      </c>
      <c r="H74" s="36">
        <v>8959.07</v>
      </c>
      <c r="I74" s="37">
        <v>65.7</v>
      </c>
      <c r="J74" s="32">
        <v>2.4886305555555555</v>
      </c>
      <c r="K74" s="6"/>
      <c r="L74" s="51">
        <v>4689.1088</v>
      </c>
      <c r="M74" s="51">
        <v>36.411000000000001</v>
      </c>
      <c r="N74" s="51">
        <v>43.319800000000001</v>
      </c>
      <c r="O74" s="51">
        <v>42.947200000000002</v>
      </c>
      <c r="P74" s="51">
        <v>7289.18</v>
      </c>
      <c r="Q74" s="51">
        <v>64.16</v>
      </c>
      <c r="R74" s="45">
        <v>2.0247722222222224</v>
      </c>
      <c r="S74" s="120"/>
      <c r="T74" s="120"/>
      <c r="U74" s="120"/>
      <c r="V74" s="6"/>
      <c r="W74" s="55">
        <v>4689.3224</v>
      </c>
      <c r="X74" s="55">
        <v>36.412500000000001</v>
      </c>
      <c r="Y74" s="55">
        <v>43.320999999999998</v>
      </c>
      <c r="Z74" s="55">
        <v>42.949300000000001</v>
      </c>
      <c r="AA74" s="55">
        <v>7497.35</v>
      </c>
      <c r="AB74" s="55">
        <v>63.01</v>
      </c>
      <c r="AC74" s="56">
        <f t="shared" si="1"/>
        <v>2.0825972222222222</v>
      </c>
      <c r="AD74" s="133"/>
      <c r="AE74" s="133"/>
      <c r="AF74" s="133"/>
    </row>
    <row r="75" spans="1:32">
      <c r="A75" s="4"/>
      <c r="B75" s="18" t="s">
        <v>12</v>
      </c>
      <c r="C75" s="19"/>
      <c r="D75" s="19"/>
      <c r="E75" s="19"/>
      <c r="F75" s="19"/>
      <c r="G75" s="19"/>
      <c r="H75" s="19"/>
      <c r="I75" s="19"/>
      <c r="J75" s="19"/>
      <c r="K75" s="20"/>
      <c r="L75" s="42"/>
      <c r="M75" s="42"/>
      <c r="N75" s="42"/>
      <c r="O75" s="42"/>
      <c r="P75" s="42"/>
      <c r="Q75" s="42"/>
      <c r="R75" s="42"/>
      <c r="S75" s="121">
        <f>AVERAGE(S3,S7)</f>
        <v>0.15263027830024756</v>
      </c>
      <c r="T75" s="121">
        <f>AVERAGE(T3,T7)</f>
        <v>-0.25036217212025536</v>
      </c>
      <c r="U75" s="122">
        <f>AVERAGE(U3,U7)</f>
        <v>-0.21552050736486916</v>
      </c>
      <c r="V75" s="20"/>
      <c r="AD75" s="121">
        <f>AVERAGE(AD3,AD7)</f>
        <v>5.8770007382891176E-2</v>
      </c>
      <c r="AE75" s="121">
        <f>AVERAGE(AE3,AE7)</f>
        <v>-0.23164641108602835</v>
      </c>
      <c r="AF75" s="122">
        <f>AVERAGE(AF3,AF7)</f>
        <v>-0.1645324336870202</v>
      </c>
    </row>
    <row r="76" spans="1:32">
      <c r="A76" s="5"/>
      <c r="B76" s="21" t="s">
        <v>19</v>
      </c>
      <c r="C76" s="14"/>
      <c r="D76" s="14"/>
      <c r="E76" s="14"/>
      <c r="F76" s="14"/>
      <c r="G76" s="14"/>
      <c r="H76" s="14"/>
      <c r="I76" s="14"/>
      <c r="J76" s="14"/>
      <c r="K76" s="13"/>
      <c r="L76" s="42"/>
      <c r="M76" s="42"/>
      <c r="N76" s="42"/>
      <c r="O76" s="42"/>
      <c r="P76" s="42"/>
      <c r="Q76" s="42"/>
      <c r="R76" s="42"/>
      <c r="S76" s="123">
        <f>AVERAGE(S11,S15,S19,S23,S27)</f>
        <v>3.3925709765947332E-3</v>
      </c>
      <c r="T76" s="123">
        <f>AVERAGE(T11,T15,T19,T23,T27)</f>
        <v>-0.43949588105526072</v>
      </c>
      <c r="U76" s="124">
        <f>AVERAGE(U11,U15,U19,U23,U27)</f>
        <v>-0.41535869502182798</v>
      </c>
      <c r="V76" s="13"/>
      <c r="AD76" s="123">
        <f>AVERAGE(AD11,AD15,AD19,AD23,AD27)</f>
        <v>-4.395811926900528E-2</v>
      </c>
      <c r="AE76" s="123">
        <f>AVERAGE(AE11,AE15,AE19,AE23,AE27)</f>
        <v>-0.37440740403038131</v>
      </c>
      <c r="AF76" s="124">
        <f>AVERAGE(AF11,AF15,AF19,AF23,AF27)</f>
        <v>-0.35699511328673328</v>
      </c>
    </row>
    <row r="77" spans="1:32">
      <c r="A77" s="5"/>
      <c r="B77" s="21" t="s">
        <v>31</v>
      </c>
      <c r="C77" s="14"/>
      <c r="D77" s="14"/>
      <c r="E77" s="14"/>
      <c r="F77" s="14"/>
      <c r="G77" s="14"/>
      <c r="H77" s="14"/>
      <c r="I77" s="14"/>
      <c r="J77" s="14"/>
      <c r="K77" s="13"/>
      <c r="L77" s="42"/>
      <c r="M77" s="42"/>
      <c r="N77" s="42"/>
      <c r="O77" s="42"/>
      <c r="P77" s="42"/>
      <c r="Q77" s="42"/>
      <c r="R77" s="42"/>
      <c r="S77" s="123">
        <f>AVERAGE(S31,S35,S39,S43)</f>
        <v>0.17517042413902062</v>
      </c>
      <c r="T77" s="123">
        <f>AVERAGE(T31,T35,T39,T43)</f>
        <v>-0.46549660274591842</v>
      </c>
      <c r="U77" s="124">
        <f>AVERAGE(U31,U35,U39,U43)</f>
        <v>-0.48989261570840659</v>
      </c>
      <c r="V77" s="13"/>
      <c r="AD77" s="123">
        <f>AVERAGE(AD31,AD35,AD39,AD43)</f>
        <v>8.2335255733445578E-2</v>
      </c>
      <c r="AE77" s="123">
        <f>AVERAGE(AE31,AE35,AE39,AE43)</f>
        <v>-0.36383851247702714</v>
      </c>
      <c r="AF77" s="124">
        <f>AVERAGE(AF31,AF35,AF39,AF43)</f>
        <v>-0.37753629381185871</v>
      </c>
    </row>
    <row r="78" spans="1:32">
      <c r="A78" s="5"/>
      <c r="B78" s="21" t="s">
        <v>41</v>
      </c>
      <c r="C78" s="14"/>
      <c r="D78" s="14"/>
      <c r="E78" s="14"/>
      <c r="F78" s="14"/>
      <c r="G78" s="14"/>
      <c r="H78" s="14"/>
      <c r="I78" s="14"/>
      <c r="J78" s="14"/>
      <c r="K78" s="17"/>
      <c r="L78" s="42"/>
      <c r="M78" s="42"/>
      <c r="N78" s="42"/>
      <c r="O78" s="42"/>
      <c r="P78" s="42"/>
      <c r="Q78" s="42"/>
      <c r="R78" s="42"/>
      <c r="S78" s="125">
        <f>AVERAGE(S47,S55,S51,S59)</f>
        <v>0.25543835856214891</v>
      </c>
      <c r="T78" s="125">
        <f>AVERAGE(T47,T55,T51,T59)</f>
        <v>-0.46536345122894784</v>
      </c>
      <c r="U78" s="126">
        <f>AVERAGE(U47,U55,U51,U59)</f>
        <v>-0.48648278825983438</v>
      </c>
      <c r="V78" s="17"/>
      <c r="AD78" s="125">
        <f>AVERAGE(AD47,AD55,AD51,AD59)</f>
        <v>0.13703838634572252</v>
      </c>
      <c r="AE78" s="125">
        <f>AVERAGE(AE47,AE55,AE51,AE59)</f>
        <v>-0.38079327383651607</v>
      </c>
      <c r="AF78" s="126">
        <f>AVERAGE(AF47,AF55,AF51,AF59)</f>
        <v>-0.39291393575316413</v>
      </c>
    </row>
    <row r="79" spans="1:32">
      <c r="A79" s="5"/>
      <c r="B79" s="21" t="s">
        <v>58</v>
      </c>
      <c r="C79" s="14"/>
      <c r="D79" s="14"/>
      <c r="E79" s="14"/>
      <c r="F79" s="14"/>
      <c r="G79" s="14"/>
      <c r="H79" s="14"/>
      <c r="I79" s="14"/>
      <c r="J79" s="14"/>
      <c r="K79" s="17"/>
      <c r="L79" s="42"/>
      <c r="M79" s="42"/>
      <c r="N79" s="42"/>
      <c r="O79" s="42"/>
      <c r="P79" s="42"/>
      <c r="Q79" s="42"/>
      <c r="R79" s="42"/>
      <c r="S79" s="125">
        <f>AVERAGE(S63,S67,S71)</f>
        <v>3.6831741618200318E-2</v>
      </c>
      <c r="T79" s="125">
        <f>AVERAGE(T63,T67,T71)</f>
        <v>-0.19036079876930309</v>
      </c>
      <c r="U79" s="126">
        <f>AVERAGE(U63,U67,U71)</f>
        <v>-0.28415601482913627</v>
      </c>
      <c r="V79" s="17"/>
      <c r="AD79" s="125">
        <f>AVERAGE(AD63,AD67,AD71)</f>
        <v>-1.5451116111690292E-2</v>
      </c>
      <c r="AE79" s="125">
        <f>AVERAGE(AE63,AE67,AE71)</f>
        <v>-0.17540683520302172</v>
      </c>
      <c r="AF79" s="126">
        <f>AVERAGE(AF63,AF67,AF71)</f>
        <v>-0.27252737787394343</v>
      </c>
    </row>
    <row r="80" spans="1:32">
      <c r="A80" s="5"/>
      <c r="B80" s="22" t="s">
        <v>59</v>
      </c>
      <c r="C80" s="15"/>
      <c r="D80" s="15"/>
      <c r="E80" s="15"/>
      <c r="F80" s="15"/>
      <c r="G80" s="15"/>
      <c r="H80" s="15"/>
      <c r="I80" s="15"/>
      <c r="J80" s="15"/>
      <c r="K80" s="23"/>
      <c r="L80" s="47"/>
      <c r="M80" s="47"/>
      <c r="N80" s="47"/>
      <c r="O80" s="47"/>
      <c r="P80" s="47"/>
      <c r="Q80" s="47"/>
      <c r="R80" s="47"/>
      <c r="S80" s="127">
        <f>AVERAGE(S3,S7,S11,S15,S19,S23,S27,S31,S35,S39,S43,S47,S55,S51,S59,S63,S67,S71)</f>
        <v>0.11973076484126377</v>
      </c>
      <c r="T80" s="127">
        <f>AVERAGE(T3,T7,T11,T15,T19,T23,T27,T31,T35,T39,T43,T47,T55,T51,T59,T63,T67,T71)</f>
        <v>-0.38848479787356599</v>
      </c>
      <c r="U80" s="128">
        <f>AVERAGE(U3,U7,U11,U15,U19,U23,U27,U31,U35,U39,U43,U47,U55,U51,U59,U63,U67,U71)</f>
        <v>-0.40365578612218056</v>
      </c>
      <c r="V80" s="23"/>
      <c r="W80" s="59"/>
      <c r="X80" s="59"/>
      <c r="Y80" s="59"/>
      <c r="Z80" s="59"/>
      <c r="AA80" s="59"/>
      <c r="AB80" s="59"/>
      <c r="AC80" s="59"/>
      <c r="AD80" s="127">
        <f>AVERAGE(AD3,AD7,AD11,AD15,AD19,AD23,AD27,AD31,AD35,AD39,AD43,AD47,AD55,AD51,AD59,AD63,AD67,AD71)</f>
        <v>4.0493924355686522E-2</v>
      </c>
      <c r="AE80" s="127">
        <f>AVERAGE(AE3,AE7,AE11,AE15,AE19,AE23,AE27,AE31,AE35,AE39,AE43,AE47,AE55,AE51,AE59,AE63,AE67,AE71)</f>
        <v>-0.32444874962151127</v>
      </c>
      <c r="AF80" s="128">
        <f>AVERAGE(AF3,AF7,AF11,AF15,AF19,AF23,AF27,AF31,AF35,AF39,AF43,AF47,AF55,AF51,AF59,AF63,AF67,AF71)</f>
        <v>-0.3340790825383127</v>
      </c>
    </row>
    <row r="81" spans="1:29">
      <c r="A81" s="5"/>
      <c r="B81" s="21" t="s">
        <v>60</v>
      </c>
      <c r="C81" s="14"/>
      <c r="D81" s="14"/>
      <c r="E81" s="14"/>
      <c r="F81" s="14"/>
      <c r="G81" s="14"/>
      <c r="H81" s="12"/>
      <c r="I81" s="41">
        <v>44.048106899764605</v>
      </c>
      <c r="J81" s="41">
        <v>1.6351836575520455</v>
      </c>
      <c r="K81" s="12"/>
      <c r="L81" s="48"/>
      <c r="M81" s="48"/>
      <c r="N81" s="48"/>
      <c r="O81" s="48"/>
      <c r="P81" s="48"/>
      <c r="Q81" s="48">
        <v>42.799924583482905</v>
      </c>
      <c r="R81" s="48">
        <v>1.3023710871235132</v>
      </c>
      <c r="V81" s="2"/>
      <c r="W81" s="26"/>
      <c r="X81" s="26"/>
      <c r="Y81" s="26"/>
      <c r="Z81" s="26"/>
      <c r="AA81" s="26"/>
      <c r="AB81" s="26">
        <f>GEOMEAN(AB3:AB74)</f>
        <v>42.63738524574088</v>
      </c>
      <c r="AC81" s="26">
        <f>GEOMEAN(AC3:AC74)</f>
        <v>1.3419521738382785</v>
      </c>
    </row>
    <row r="82" spans="1:29">
      <c r="A82" s="5"/>
      <c r="B82" s="21" t="s">
        <v>61</v>
      </c>
      <c r="C82" s="14"/>
      <c r="D82" s="14"/>
      <c r="E82" s="14"/>
      <c r="F82" s="14"/>
      <c r="G82" s="14"/>
      <c r="H82" s="14"/>
      <c r="I82" s="39"/>
      <c r="J82" s="39"/>
      <c r="K82" s="14"/>
      <c r="L82" s="42"/>
      <c r="M82" s="42"/>
      <c r="N82" s="42"/>
      <c r="O82" s="42"/>
      <c r="P82" s="49"/>
      <c r="Q82" s="49">
        <v>0.97166320180065746</v>
      </c>
      <c r="R82" s="49">
        <v>0.79646777357916487</v>
      </c>
      <c r="V82" s="2"/>
      <c r="AA82" s="30"/>
      <c r="AB82" s="30" t="e">
        <f>AB81/#REF!</f>
        <v>#REF!</v>
      </c>
      <c r="AC82" s="30" t="e">
        <f>AC81/#REF!</f>
        <v>#REF!</v>
      </c>
    </row>
    <row r="83" spans="1:29" ht="15.75" thickBot="1">
      <c r="A83" s="6"/>
      <c r="B83" s="16" t="s">
        <v>62</v>
      </c>
      <c r="C83" s="24"/>
      <c r="D83" s="24"/>
      <c r="E83" s="24"/>
      <c r="F83" s="24"/>
      <c r="G83" s="24"/>
      <c r="H83" s="25"/>
      <c r="I83" s="40">
        <v>1.3685027777777772</v>
      </c>
      <c r="J83" s="40">
        <v>184.98359444444441</v>
      </c>
      <c r="K83" s="24"/>
      <c r="L83" s="42"/>
      <c r="M83" s="42"/>
      <c r="N83" s="42"/>
      <c r="O83" s="42"/>
      <c r="P83" s="43"/>
      <c r="Q83" s="43">
        <v>1.3235944444444441</v>
      </c>
      <c r="R83" s="43">
        <v>146.73024722222223</v>
      </c>
      <c r="V83" s="1"/>
      <c r="AA83" s="60"/>
      <c r="AB83" s="60">
        <f>SUM(AB3:AB74)/3600</f>
        <v>1.3203111111111108</v>
      </c>
      <c r="AC83" s="60">
        <f>SUM(AC3:AC74)</f>
        <v>151.1990916666667</v>
      </c>
    </row>
    <row r="84" spans="1:29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29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29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29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</sheetData>
  <mergeCells count="3">
    <mergeCell ref="D1:K1"/>
    <mergeCell ref="L1:S1"/>
    <mergeCell ref="W1:AD1"/>
  </mergeCells>
  <conditionalFormatting sqref="AD3:AF74">
    <cfRule type="cellIs" dxfId="5" priority="1" stopIfTrue="1" operator="between">
      <formula>-1</formula>
      <formula>1</formula>
    </cfRule>
    <cfRule type="cellIs" dxfId="4" priority="2" stopIfTrue="1" operator="lessThan">
      <formula>-3</formula>
    </cfRule>
    <cfRule type="cellIs" dxfId="3" priority="3" stopIfTrue="1" operator="greaterThan">
      <formula>3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F83"/>
  <sheetViews>
    <sheetView topLeftCell="N64" workbookViewId="0">
      <selection activeCell="AD75" sqref="AD75:AF80"/>
    </sheetView>
  </sheetViews>
  <sheetFormatPr defaultRowHeight="15"/>
  <cols>
    <col min="1" max="18" width="9.140625" style="2"/>
    <col min="19" max="21" width="9.140625" style="129"/>
    <col min="22" max="22" width="9.140625" style="2"/>
    <col min="23" max="29" width="9.140625" style="29"/>
    <col min="30" max="32" width="9.140625" style="123"/>
  </cols>
  <sheetData>
    <row r="1" spans="1:32" ht="15.75" thickBot="1">
      <c r="A1" s="3"/>
      <c r="B1" s="3"/>
      <c r="C1" s="3"/>
      <c r="D1" s="109" t="s">
        <v>63</v>
      </c>
      <c r="E1" s="110"/>
      <c r="F1" s="110"/>
      <c r="G1" s="110"/>
      <c r="H1" s="110"/>
      <c r="I1" s="110"/>
      <c r="J1" s="110"/>
      <c r="K1" s="110"/>
      <c r="L1" s="109" t="s">
        <v>0</v>
      </c>
      <c r="M1" s="110"/>
      <c r="N1" s="110"/>
      <c r="O1" s="110"/>
      <c r="P1" s="110"/>
      <c r="Q1" s="110"/>
      <c r="R1" s="110"/>
      <c r="S1" s="110"/>
      <c r="T1" s="116"/>
      <c r="U1" s="116"/>
      <c r="W1" s="111" t="s">
        <v>67</v>
      </c>
      <c r="X1" s="112"/>
      <c r="Y1" s="112"/>
      <c r="Z1" s="112"/>
      <c r="AA1" s="112"/>
      <c r="AB1" s="112"/>
      <c r="AC1" s="112"/>
      <c r="AD1" s="112"/>
    </row>
    <row r="2" spans="1:32" ht="15.75" thickBot="1">
      <c r="A2" s="3"/>
      <c r="B2" s="3"/>
      <c r="C2" s="9" t="s">
        <v>1</v>
      </c>
      <c r="D2" s="10" t="s">
        <v>2</v>
      </c>
      <c r="E2" s="10" t="s">
        <v>5</v>
      </c>
      <c r="F2" s="10" t="s">
        <v>3</v>
      </c>
      <c r="G2" s="10" t="s">
        <v>4</v>
      </c>
      <c r="H2" s="10" t="s">
        <v>6</v>
      </c>
      <c r="I2" s="10" t="s">
        <v>7</v>
      </c>
      <c r="J2" s="10" t="s">
        <v>8</v>
      </c>
      <c r="K2" s="11"/>
      <c r="L2" s="10" t="s">
        <v>2</v>
      </c>
      <c r="M2" s="10" t="s">
        <v>5</v>
      </c>
      <c r="N2" s="10" t="s">
        <v>3</v>
      </c>
      <c r="O2" s="10" t="s">
        <v>4</v>
      </c>
      <c r="P2" s="27" t="s">
        <v>9</v>
      </c>
      <c r="Q2" s="10" t="s">
        <v>7</v>
      </c>
      <c r="R2" s="10" t="s">
        <v>8</v>
      </c>
      <c r="S2" s="117" t="s">
        <v>10</v>
      </c>
      <c r="T2" s="117" t="s">
        <v>10</v>
      </c>
      <c r="U2" s="117" t="s">
        <v>11</v>
      </c>
      <c r="V2" s="11"/>
      <c r="W2" s="28" t="s">
        <v>2</v>
      </c>
      <c r="X2" s="28" t="s">
        <v>5</v>
      </c>
      <c r="Y2" s="28" t="s">
        <v>3</v>
      </c>
      <c r="Z2" s="28" t="s">
        <v>4</v>
      </c>
      <c r="AA2" s="28" t="s">
        <v>9</v>
      </c>
      <c r="AB2" s="28" t="s">
        <v>7</v>
      </c>
      <c r="AC2" s="28" t="s">
        <v>8</v>
      </c>
      <c r="AD2" s="130" t="s">
        <v>64</v>
      </c>
      <c r="AE2" s="130" t="s">
        <v>65</v>
      </c>
      <c r="AF2" s="130" t="s">
        <v>66</v>
      </c>
    </row>
    <row r="3" spans="1:32">
      <c r="A3" s="4" t="s">
        <v>12</v>
      </c>
      <c r="B3" s="4" t="s">
        <v>13</v>
      </c>
      <c r="C3" s="4">
        <v>22</v>
      </c>
      <c r="D3" s="113">
        <v>116520.6208</v>
      </c>
      <c r="E3" s="113">
        <v>42.932400000000001</v>
      </c>
      <c r="F3" s="113">
        <v>42.8352</v>
      </c>
      <c r="G3" s="113">
        <v>44.6828</v>
      </c>
      <c r="H3" s="71">
        <v>4889.8999999999996</v>
      </c>
      <c r="I3" s="72">
        <v>53.21</v>
      </c>
      <c r="J3" s="63">
        <v>1.3583055555555554</v>
      </c>
      <c r="K3" s="76" t="s">
        <v>14</v>
      </c>
      <c r="L3" s="75">
        <v>115986.2576</v>
      </c>
      <c r="M3" s="75">
        <v>42.861800000000002</v>
      </c>
      <c r="N3" s="75">
        <v>42.828600000000002</v>
      </c>
      <c r="O3" s="75">
        <v>44.678199999999997</v>
      </c>
      <c r="P3" s="71">
        <v>3672.29</v>
      </c>
      <c r="Q3" s="72">
        <v>52.6</v>
      </c>
      <c r="R3" s="63">
        <v>1.0200805555555554</v>
      </c>
      <c r="S3" s="134">
        <v>0.3250114907342283</v>
      </c>
      <c r="T3" s="134">
        <v>-0.3806203060428115</v>
      </c>
      <c r="U3" s="134">
        <v>-0.47144839887776069</v>
      </c>
      <c r="V3" s="8"/>
      <c r="W3" s="53">
        <v>116127.08</v>
      </c>
      <c r="X3" s="53">
        <v>42.886200000000002</v>
      </c>
      <c r="Y3" s="53">
        <v>42.831099999999999</v>
      </c>
      <c r="Z3" s="53">
        <v>44.679499999999997</v>
      </c>
      <c r="AA3" s="53">
        <v>3847.83</v>
      </c>
      <c r="AB3" s="53">
        <v>52.15</v>
      </c>
      <c r="AC3" s="54">
        <v>1.0688416666666667</v>
      </c>
      <c r="AD3" s="131">
        <v>0.16603886682797775</v>
      </c>
      <c r="AE3" s="131">
        <v>-0.30323808353658332</v>
      </c>
      <c r="AF3" s="131">
        <v>-0.33824241567271818</v>
      </c>
    </row>
    <row r="4" spans="1:32">
      <c r="A4" s="5" t="s">
        <v>15</v>
      </c>
      <c r="B4" s="5" t="s">
        <v>16</v>
      </c>
      <c r="C4" s="5">
        <v>27</v>
      </c>
      <c r="D4" s="113">
        <v>65502.1152</v>
      </c>
      <c r="E4" s="113">
        <v>39.652700000000003</v>
      </c>
      <c r="F4" s="113">
        <v>40.204599999999999</v>
      </c>
      <c r="G4" s="113">
        <v>42.2562</v>
      </c>
      <c r="H4" s="71">
        <v>4656.7299999999996</v>
      </c>
      <c r="I4" s="72">
        <v>44.38</v>
      </c>
      <c r="J4" s="63">
        <v>1.293536111111111</v>
      </c>
      <c r="K4" s="77" t="s">
        <v>14</v>
      </c>
      <c r="L4" s="71">
        <v>65137.796799999996</v>
      </c>
      <c r="M4" s="71">
        <v>39.6006</v>
      </c>
      <c r="N4" s="71">
        <v>40.198399999999999</v>
      </c>
      <c r="O4" s="71">
        <v>42.252899999999997</v>
      </c>
      <c r="P4" s="71">
        <v>3492.06</v>
      </c>
      <c r="Q4" s="72">
        <v>42.73</v>
      </c>
      <c r="R4" s="63">
        <v>0.97001666666666664</v>
      </c>
      <c r="S4" s="135"/>
      <c r="T4" s="135"/>
      <c r="U4" s="135"/>
      <c r="V4" s="8"/>
      <c r="W4" s="53">
        <v>65234.464</v>
      </c>
      <c r="X4" s="53">
        <v>39.618299999999998</v>
      </c>
      <c r="Y4" s="53">
        <v>40.1997</v>
      </c>
      <c r="Z4" s="53">
        <v>42.252899999999997</v>
      </c>
      <c r="AA4" s="53">
        <v>3655.82</v>
      </c>
      <c r="AB4" s="53">
        <v>43.97</v>
      </c>
      <c r="AC4" s="54">
        <v>1.0155055555555557</v>
      </c>
      <c r="AD4" s="132"/>
      <c r="AE4" s="132"/>
      <c r="AF4" s="132"/>
    </row>
    <row r="5" spans="1:32">
      <c r="A5" s="5"/>
      <c r="B5" s="5"/>
      <c r="C5" s="5">
        <v>32</v>
      </c>
      <c r="D5" s="113">
        <v>36102.036800000002</v>
      </c>
      <c r="E5" s="113">
        <v>36.572800000000001</v>
      </c>
      <c r="F5" s="113">
        <v>38.178600000000003</v>
      </c>
      <c r="G5" s="113">
        <v>40.370899999999999</v>
      </c>
      <c r="H5" s="71">
        <v>4447.45</v>
      </c>
      <c r="I5" s="72">
        <v>38.020000000000003</v>
      </c>
      <c r="J5" s="63">
        <v>1.2354027777777776</v>
      </c>
      <c r="K5" s="77" t="s">
        <v>14</v>
      </c>
      <c r="L5" s="71">
        <v>35880.644800000002</v>
      </c>
      <c r="M5" s="71">
        <v>36.5334</v>
      </c>
      <c r="N5" s="71">
        <v>38.171500000000002</v>
      </c>
      <c r="O5" s="71">
        <v>40.3673</v>
      </c>
      <c r="P5" s="71">
        <v>3344.3</v>
      </c>
      <c r="Q5" s="72">
        <v>37.51</v>
      </c>
      <c r="R5" s="63">
        <v>0.92897222222222231</v>
      </c>
      <c r="S5" s="135"/>
      <c r="T5" s="135"/>
      <c r="U5" s="135"/>
      <c r="V5" s="8"/>
      <c r="W5" s="53">
        <v>35927.649599999997</v>
      </c>
      <c r="X5" s="53">
        <v>36.5456</v>
      </c>
      <c r="Y5" s="53">
        <v>38.173400000000001</v>
      </c>
      <c r="Z5" s="53">
        <v>40.368400000000001</v>
      </c>
      <c r="AA5" s="53">
        <v>3496.72</v>
      </c>
      <c r="AB5" s="53">
        <v>37.51</v>
      </c>
      <c r="AC5" s="54">
        <v>0.97131111111111101</v>
      </c>
      <c r="AD5" s="132"/>
      <c r="AE5" s="132"/>
      <c r="AF5" s="132"/>
    </row>
    <row r="6" spans="1:32" ht="15.75" thickBot="1">
      <c r="A6" s="5"/>
      <c r="B6" s="6"/>
      <c r="C6" s="6">
        <v>37</v>
      </c>
      <c r="D6" s="114">
        <v>20059.232</v>
      </c>
      <c r="E6" s="114">
        <v>33.720199999999998</v>
      </c>
      <c r="F6" s="114">
        <v>36.402999999999999</v>
      </c>
      <c r="G6" s="114">
        <v>38.762099999999997</v>
      </c>
      <c r="H6" s="73">
        <v>4303.7</v>
      </c>
      <c r="I6" s="74">
        <v>34.28</v>
      </c>
      <c r="J6" s="64">
        <v>1.1954722222222223</v>
      </c>
      <c r="K6" s="78" t="s">
        <v>14</v>
      </c>
      <c r="L6" s="73">
        <v>19938.083200000001</v>
      </c>
      <c r="M6" s="73">
        <v>33.69</v>
      </c>
      <c r="N6" s="73">
        <v>36.395699999999998</v>
      </c>
      <c r="O6" s="73">
        <v>38.761600000000001</v>
      </c>
      <c r="P6" s="73">
        <v>3227.45</v>
      </c>
      <c r="Q6" s="74">
        <v>32.17</v>
      </c>
      <c r="R6" s="64">
        <v>0.89651388888888883</v>
      </c>
      <c r="S6" s="136"/>
      <c r="T6" s="136"/>
      <c r="U6" s="136"/>
      <c r="V6" s="6"/>
      <c r="W6" s="55">
        <v>19957.385600000001</v>
      </c>
      <c r="X6" s="55">
        <v>33.698</v>
      </c>
      <c r="Y6" s="55">
        <v>36.400100000000002</v>
      </c>
      <c r="Z6" s="55">
        <v>38.759</v>
      </c>
      <c r="AA6" s="55">
        <v>3373.25</v>
      </c>
      <c r="AB6" s="55">
        <v>32.869999999999997</v>
      </c>
      <c r="AC6" s="56">
        <v>0.93701388888888892</v>
      </c>
      <c r="AD6" s="133"/>
      <c r="AE6" s="133"/>
      <c r="AF6" s="133"/>
    </row>
    <row r="7" spans="1:32">
      <c r="A7" s="5"/>
      <c r="B7" s="5" t="s">
        <v>17</v>
      </c>
      <c r="C7" s="4">
        <v>22</v>
      </c>
      <c r="D7" s="115">
        <v>118638.0288</v>
      </c>
      <c r="E7" s="115">
        <v>42.684800000000003</v>
      </c>
      <c r="F7" s="115">
        <v>45.525399999999998</v>
      </c>
      <c r="G7" s="115">
        <v>45.294600000000003</v>
      </c>
      <c r="H7" s="71">
        <v>4904.8599999999997</v>
      </c>
      <c r="I7" s="72">
        <v>52.96</v>
      </c>
      <c r="J7" s="63">
        <v>1.3624611111111111</v>
      </c>
      <c r="K7" s="77" t="s">
        <v>14</v>
      </c>
      <c r="L7" s="71">
        <v>117998.6384</v>
      </c>
      <c r="M7" s="71">
        <v>42.622100000000003</v>
      </c>
      <c r="N7" s="71">
        <v>45.519399999999997</v>
      </c>
      <c r="O7" s="71">
        <v>45.290999999999997</v>
      </c>
      <c r="P7" s="71">
        <v>3668.42</v>
      </c>
      <c r="Q7" s="72">
        <v>52.31</v>
      </c>
      <c r="R7" s="63">
        <v>1.0190055555555555</v>
      </c>
      <c r="S7" s="134">
        <v>0.22076895256344375</v>
      </c>
      <c r="T7" s="134">
        <v>-0.43476002769158306</v>
      </c>
      <c r="U7" s="134">
        <v>-0.39539722714798664</v>
      </c>
      <c r="V7" s="8"/>
      <c r="W7" s="57">
        <v>118164.0336</v>
      </c>
      <c r="X7" s="57">
        <v>42.644599999999997</v>
      </c>
      <c r="Y7" s="57">
        <v>45.521099999999997</v>
      </c>
      <c r="Z7" s="57">
        <v>45.292000000000002</v>
      </c>
      <c r="AA7" s="53">
        <v>3842.89</v>
      </c>
      <c r="AB7" s="53">
        <v>50.94</v>
      </c>
      <c r="AC7" s="54">
        <v>1.0674694444444444</v>
      </c>
      <c r="AD7" s="131">
        <v>8.5773096217955924E-2</v>
      </c>
      <c r="AE7" s="131">
        <v>-0.29767008961544272</v>
      </c>
      <c r="AF7" s="131">
        <v>-0.32127447681986609</v>
      </c>
    </row>
    <row r="8" spans="1:32">
      <c r="A8" s="5"/>
      <c r="B8" s="5" t="s">
        <v>18</v>
      </c>
      <c r="C8" s="5">
        <v>27</v>
      </c>
      <c r="D8" s="113">
        <v>69328.900800000003</v>
      </c>
      <c r="E8" s="113">
        <v>39.244300000000003</v>
      </c>
      <c r="F8" s="113">
        <v>43.235999999999997</v>
      </c>
      <c r="G8" s="113">
        <v>43.533499999999997</v>
      </c>
      <c r="H8" s="71">
        <v>4657.53</v>
      </c>
      <c r="I8" s="72">
        <v>45.82</v>
      </c>
      <c r="J8" s="63">
        <v>1.2937583333333333</v>
      </c>
      <c r="K8" s="77" t="s">
        <v>14</v>
      </c>
      <c r="L8" s="71">
        <v>69015.551999999996</v>
      </c>
      <c r="M8" s="71">
        <v>39.203899999999997</v>
      </c>
      <c r="N8" s="71">
        <v>43.2348</v>
      </c>
      <c r="O8" s="71">
        <v>43.529699999999998</v>
      </c>
      <c r="P8" s="71">
        <v>3502.98</v>
      </c>
      <c r="Q8" s="72">
        <v>44.25</v>
      </c>
      <c r="R8" s="63">
        <v>0.97304999999999997</v>
      </c>
      <c r="S8" s="135"/>
      <c r="T8" s="135"/>
      <c r="U8" s="135"/>
      <c r="V8" s="8"/>
      <c r="W8" s="53">
        <v>69087.753599999996</v>
      </c>
      <c r="X8" s="53">
        <v>39.218299999999999</v>
      </c>
      <c r="Y8" s="53">
        <v>43.233499999999999</v>
      </c>
      <c r="Z8" s="53">
        <v>43.531399999999998</v>
      </c>
      <c r="AA8" s="53">
        <v>3663.85</v>
      </c>
      <c r="AB8" s="53">
        <v>44.14</v>
      </c>
      <c r="AC8" s="54">
        <v>1.0177361111111112</v>
      </c>
      <c r="AD8" s="132"/>
      <c r="AE8" s="132"/>
      <c r="AF8" s="132"/>
    </row>
    <row r="9" spans="1:32">
      <c r="A9" s="5"/>
      <c r="B9" s="5"/>
      <c r="C9" s="5">
        <v>32</v>
      </c>
      <c r="D9" s="113">
        <v>39280.1296</v>
      </c>
      <c r="E9" s="113">
        <v>36.142800000000001</v>
      </c>
      <c r="F9" s="113">
        <v>41.189500000000002</v>
      </c>
      <c r="G9" s="113">
        <v>41.843800000000002</v>
      </c>
      <c r="H9" s="71">
        <v>4458.1000000000004</v>
      </c>
      <c r="I9" s="72">
        <v>41.01</v>
      </c>
      <c r="J9" s="63">
        <v>1.2383611111111112</v>
      </c>
      <c r="K9" s="77" t="s">
        <v>14</v>
      </c>
      <c r="L9" s="71">
        <v>39081.619200000001</v>
      </c>
      <c r="M9" s="71">
        <v>36.106699999999996</v>
      </c>
      <c r="N9" s="71">
        <v>41.188299999999998</v>
      </c>
      <c r="O9" s="71">
        <v>41.8416</v>
      </c>
      <c r="P9" s="71">
        <v>3362.42</v>
      </c>
      <c r="Q9" s="72">
        <v>40.26</v>
      </c>
      <c r="R9" s="63">
        <v>0.93400555555555553</v>
      </c>
      <c r="S9" s="135"/>
      <c r="T9" s="135"/>
      <c r="U9" s="135"/>
      <c r="V9" s="8"/>
      <c r="W9" s="53">
        <v>39119.8848</v>
      </c>
      <c r="X9" s="53">
        <v>36.117899999999999</v>
      </c>
      <c r="Y9" s="53">
        <v>41.186799999999998</v>
      </c>
      <c r="Z9" s="53">
        <v>41.842500000000001</v>
      </c>
      <c r="AA9" s="53">
        <v>3516.93</v>
      </c>
      <c r="AB9" s="53">
        <v>40.369999999999997</v>
      </c>
      <c r="AC9" s="54">
        <v>0.97692499999999993</v>
      </c>
      <c r="AD9" s="132"/>
      <c r="AE9" s="132"/>
      <c r="AF9" s="132"/>
    </row>
    <row r="10" spans="1:32" ht="15.75" thickBot="1">
      <c r="A10" s="6"/>
      <c r="B10" s="6"/>
      <c r="C10" s="6">
        <v>37</v>
      </c>
      <c r="D10" s="114">
        <v>23039.574400000001</v>
      </c>
      <c r="E10" s="114">
        <v>33.410699999999999</v>
      </c>
      <c r="F10" s="114">
        <v>39.162700000000001</v>
      </c>
      <c r="G10" s="114">
        <v>40.171199999999999</v>
      </c>
      <c r="H10" s="73">
        <v>4306.63</v>
      </c>
      <c r="I10" s="74">
        <v>37.409999999999997</v>
      </c>
      <c r="J10" s="64">
        <v>1.1962861111111112</v>
      </c>
      <c r="K10" s="78" t="s">
        <v>14</v>
      </c>
      <c r="L10" s="73">
        <v>22929.892800000001</v>
      </c>
      <c r="M10" s="73">
        <v>33.381100000000004</v>
      </c>
      <c r="N10" s="73">
        <v>39.159199999999998</v>
      </c>
      <c r="O10" s="73">
        <v>40.170499999999997</v>
      </c>
      <c r="P10" s="73">
        <v>3250.21</v>
      </c>
      <c r="Q10" s="74">
        <v>37.24</v>
      </c>
      <c r="R10" s="64">
        <v>0.90283611111111117</v>
      </c>
      <c r="S10" s="136"/>
      <c r="T10" s="136"/>
      <c r="U10" s="136"/>
      <c r="V10" s="6"/>
      <c r="W10" s="55">
        <v>22945.409599999999</v>
      </c>
      <c r="X10" s="55">
        <v>33.389899999999997</v>
      </c>
      <c r="Y10" s="55">
        <v>39.1554</v>
      </c>
      <c r="Z10" s="55">
        <v>40.168199999999999</v>
      </c>
      <c r="AA10" s="55">
        <v>3397.23</v>
      </c>
      <c r="AB10" s="55">
        <v>36.409999999999997</v>
      </c>
      <c r="AC10" s="56">
        <v>0.94367500000000004</v>
      </c>
      <c r="AD10" s="133"/>
      <c r="AE10" s="133"/>
      <c r="AF10" s="133"/>
    </row>
    <row r="11" spans="1:32">
      <c r="A11" s="4" t="s">
        <v>19</v>
      </c>
      <c r="B11" s="4" t="s">
        <v>20</v>
      </c>
      <c r="C11" s="4">
        <v>22</v>
      </c>
      <c r="D11" s="113">
        <v>24834.946400000001</v>
      </c>
      <c r="E11" s="113">
        <v>42.413800000000002</v>
      </c>
      <c r="F11" s="113">
        <v>44.275500000000001</v>
      </c>
      <c r="G11" s="113">
        <v>45.673699999999997</v>
      </c>
      <c r="H11" s="71">
        <v>3746.92</v>
      </c>
      <c r="I11" s="72">
        <v>31.3</v>
      </c>
      <c r="J11" s="63">
        <v>1.0408111111111111</v>
      </c>
      <c r="K11" s="77" t="s">
        <v>14</v>
      </c>
      <c r="L11" s="71">
        <v>24689.38</v>
      </c>
      <c r="M11" s="71">
        <v>42.415300000000002</v>
      </c>
      <c r="N11" s="71">
        <v>44.277000000000001</v>
      </c>
      <c r="O11" s="71">
        <v>45.6768</v>
      </c>
      <c r="P11" s="71">
        <v>2815.14</v>
      </c>
      <c r="Q11" s="72">
        <v>29.77</v>
      </c>
      <c r="R11" s="63">
        <v>0.78198333333333325</v>
      </c>
      <c r="S11" s="134">
        <v>-0.59491601321133292</v>
      </c>
      <c r="T11" s="134">
        <v>-0.71277329980030668</v>
      </c>
      <c r="U11" s="134">
        <v>-0.75193531825177296</v>
      </c>
      <c r="V11" s="8"/>
      <c r="W11" s="53">
        <v>24731.34</v>
      </c>
      <c r="X11" s="53">
        <v>42.424999999999997</v>
      </c>
      <c r="Y11" s="53">
        <v>44.278500000000001</v>
      </c>
      <c r="Z11" s="53">
        <v>45.677399999999999</v>
      </c>
      <c r="AA11" s="53">
        <v>2944.65</v>
      </c>
      <c r="AB11" s="53">
        <v>30.21</v>
      </c>
      <c r="AC11" s="54">
        <v>0.81795833333333334</v>
      </c>
      <c r="AD11" s="131">
        <v>-0.64843844687310082</v>
      </c>
      <c r="AE11" s="131">
        <v>-0.64723806861058941</v>
      </c>
      <c r="AF11" s="131">
        <v>-0.68804746049277998</v>
      </c>
    </row>
    <row r="12" spans="1:32">
      <c r="A12" s="5" t="s">
        <v>21</v>
      </c>
      <c r="B12" s="5" t="s">
        <v>22</v>
      </c>
      <c r="C12" s="5">
        <v>27</v>
      </c>
      <c r="D12" s="113">
        <v>13466.736000000001</v>
      </c>
      <c r="E12" s="113">
        <v>40.675600000000003</v>
      </c>
      <c r="F12" s="113">
        <v>42.484900000000003</v>
      </c>
      <c r="G12" s="113">
        <v>43.512900000000002</v>
      </c>
      <c r="H12" s="71">
        <v>3580.26</v>
      </c>
      <c r="I12" s="72">
        <v>26.98</v>
      </c>
      <c r="J12" s="63">
        <v>0.99451666666666672</v>
      </c>
      <c r="K12" s="77" t="s">
        <v>14</v>
      </c>
      <c r="L12" s="71">
        <v>13383.806399999999</v>
      </c>
      <c r="M12" s="71">
        <v>40.673299999999998</v>
      </c>
      <c r="N12" s="71">
        <v>42.485700000000001</v>
      </c>
      <c r="O12" s="71">
        <v>43.516599999999997</v>
      </c>
      <c r="P12" s="71">
        <v>2682.47</v>
      </c>
      <c r="Q12" s="72">
        <v>26.45</v>
      </c>
      <c r="R12" s="63">
        <v>0.74513055555555552</v>
      </c>
      <c r="S12" s="135"/>
      <c r="T12" s="135"/>
      <c r="U12" s="135"/>
      <c r="V12" s="8"/>
      <c r="W12" s="53">
        <v>13399.7528</v>
      </c>
      <c r="X12" s="53">
        <v>40.679499999999997</v>
      </c>
      <c r="Y12" s="53">
        <v>42.487299999999998</v>
      </c>
      <c r="Z12" s="53">
        <v>43.517299999999999</v>
      </c>
      <c r="AA12" s="53">
        <v>2808.86</v>
      </c>
      <c r="AB12" s="53">
        <v>25.73</v>
      </c>
      <c r="AC12" s="54">
        <v>0.78023888888888893</v>
      </c>
      <c r="AD12" s="132"/>
      <c r="AE12" s="132"/>
      <c r="AF12" s="132"/>
    </row>
    <row r="13" spans="1:32">
      <c r="A13" s="5"/>
      <c r="B13" s="5"/>
      <c r="C13" s="5">
        <v>32</v>
      </c>
      <c r="D13" s="113">
        <v>7465.3127999999997</v>
      </c>
      <c r="E13" s="113">
        <v>38.571399999999997</v>
      </c>
      <c r="F13" s="113">
        <v>40.893900000000002</v>
      </c>
      <c r="G13" s="113">
        <v>41.9086</v>
      </c>
      <c r="H13" s="71">
        <v>3434.26</v>
      </c>
      <c r="I13" s="72">
        <v>25.12</v>
      </c>
      <c r="J13" s="63">
        <v>0.95396111111111115</v>
      </c>
      <c r="K13" s="77" t="s">
        <v>14</v>
      </c>
      <c r="L13" s="71">
        <v>7407.3095999999996</v>
      </c>
      <c r="M13" s="71">
        <v>38.564799999999998</v>
      </c>
      <c r="N13" s="71">
        <v>40.895200000000003</v>
      </c>
      <c r="O13" s="71">
        <v>41.908999999999999</v>
      </c>
      <c r="P13" s="71">
        <v>2581.35</v>
      </c>
      <c r="Q13" s="72">
        <v>24.18</v>
      </c>
      <c r="R13" s="63">
        <v>0.71704166666666669</v>
      </c>
      <c r="S13" s="135"/>
      <c r="T13" s="135"/>
      <c r="U13" s="135"/>
      <c r="V13" s="8"/>
      <c r="W13" s="53">
        <v>7411.3455999999996</v>
      </c>
      <c r="X13" s="53">
        <v>38.567399999999999</v>
      </c>
      <c r="Y13" s="53">
        <v>40.895600000000002</v>
      </c>
      <c r="Z13" s="53">
        <v>41.909500000000001</v>
      </c>
      <c r="AA13" s="53">
        <v>2700.8</v>
      </c>
      <c r="AB13" s="53">
        <v>23.25</v>
      </c>
      <c r="AC13" s="54">
        <v>0.75022222222222223</v>
      </c>
      <c r="AD13" s="132"/>
      <c r="AE13" s="132"/>
      <c r="AF13" s="132"/>
    </row>
    <row r="14" spans="1:32" ht="15.75" thickBot="1">
      <c r="A14" s="5"/>
      <c r="B14" s="6"/>
      <c r="C14" s="6">
        <v>37</v>
      </c>
      <c r="D14" s="114">
        <v>4132.1343999999999</v>
      </c>
      <c r="E14" s="114">
        <v>36.206899999999997</v>
      </c>
      <c r="F14" s="114">
        <v>39.436799999999998</v>
      </c>
      <c r="G14" s="114">
        <v>40.720199999999998</v>
      </c>
      <c r="H14" s="73">
        <v>3338.23</v>
      </c>
      <c r="I14" s="74">
        <v>22.71</v>
      </c>
      <c r="J14" s="64">
        <v>0.92728611111111114</v>
      </c>
      <c r="K14" s="79" t="s">
        <v>14</v>
      </c>
      <c r="L14" s="73">
        <v>4094.9976000000001</v>
      </c>
      <c r="M14" s="73">
        <v>36.195599999999999</v>
      </c>
      <c r="N14" s="73">
        <v>39.433199999999999</v>
      </c>
      <c r="O14" s="73">
        <v>40.719799999999999</v>
      </c>
      <c r="P14" s="73">
        <v>2499.09</v>
      </c>
      <c r="Q14" s="74">
        <v>21.86</v>
      </c>
      <c r="R14" s="64">
        <v>0.69419166666666676</v>
      </c>
      <c r="S14" s="136"/>
      <c r="T14" s="136"/>
      <c r="U14" s="136"/>
      <c r="V14" s="6"/>
      <c r="W14" s="55">
        <v>4095.4135999999999</v>
      </c>
      <c r="X14" s="55">
        <v>36.1965</v>
      </c>
      <c r="Y14" s="55">
        <v>39.4313</v>
      </c>
      <c r="Z14" s="55">
        <v>40.7224</v>
      </c>
      <c r="AA14" s="55">
        <v>2619.34</v>
      </c>
      <c r="AB14" s="55">
        <v>21.68</v>
      </c>
      <c r="AC14" s="56">
        <v>0.72759444444444443</v>
      </c>
      <c r="AD14" s="133"/>
      <c r="AE14" s="133"/>
      <c r="AF14" s="133"/>
    </row>
    <row r="15" spans="1:32">
      <c r="A15" s="5"/>
      <c r="B15" s="4" t="s">
        <v>23</v>
      </c>
      <c r="C15" s="4">
        <v>22</v>
      </c>
      <c r="D15" s="115">
        <v>60336.4568</v>
      </c>
      <c r="E15" s="115">
        <v>41.465299999999999</v>
      </c>
      <c r="F15" s="115">
        <v>43.110300000000002</v>
      </c>
      <c r="G15" s="115">
        <v>43.958599999999997</v>
      </c>
      <c r="H15" s="75">
        <v>3965.96</v>
      </c>
      <c r="I15" s="72">
        <v>47.32</v>
      </c>
      <c r="J15" s="65">
        <v>1.1016555555555556</v>
      </c>
      <c r="K15" s="76" t="s">
        <v>14</v>
      </c>
      <c r="L15" s="75">
        <v>60027.813600000001</v>
      </c>
      <c r="M15" s="75">
        <v>41.381399999999999</v>
      </c>
      <c r="N15" s="75">
        <v>43.106900000000003</v>
      </c>
      <c r="O15" s="75">
        <v>43.9557</v>
      </c>
      <c r="P15" s="75">
        <v>2966.09</v>
      </c>
      <c r="Q15" s="72">
        <v>46.77</v>
      </c>
      <c r="R15" s="65">
        <v>0.82391388888888895</v>
      </c>
      <c r="S15" s="134">
        <v>0.48181949572769778</v>
      </c>
      <c r="T15" s="134">
        <v>-0.66271699744933077</v>
      </c>
      <c r="U15" s="134">
        <v>-0.7357440633447343</v>
      </c>
      <c r="V15" s="7"/>
      <c r="W15" s="57">
        <v>60112.897599999997</v>
      </c>
      <c r="X15" s="57">
        <v>41.409300000000002</v>
      </c>
      <c r="Y15" s="57">
        <v>43.108499999999999</v>
      </c>
      <c r="Z15" s="57">
        <v>43.956499999999998</v>
      </c>
      <c r="AA15" s="57">
        <v>3114.02</v>
      </c>
      <c r="AB15" s="57">
        <v>47.05</v>
      </c>
      <c r="AC15" s="58">
        <v>0.86500555555555558</v>
      </c>
      <c r="AD15" s="131">
        <v>0.27081922185543394</v>
      </c>
      <c r="AE15" s="131">
        <v>-0.47931299111511061</v>
      </c>
      <c r="AF15" s="131">
        <v>-0.49170727473342168</v>
      </c>
    </row>
    <row r="16" spans="1:32">
      <c r="A16" s="5"/>
      <c r="B16" s="5" t="s">
        <v>24</v>
      </c>
      <c r="C16" s="5">
        <v>27</v>
      </c>
      <c r="D16" s="113">
        <v>32848.5144</v>
      </c>
      <c r="E16" s="113">
        <v>38.219700000000003</v>
      </c>
      <c r="F16" s="113">
        <v>40.537799999999997</v>
      </c>
      <c r="G16" s="113">
        <v>41.361899999999999</v>
      </c>
      <c r="H16" s="71">
        <v>3730.07</v>
      </c>
      <c r="I16" s="72">
        <v>39.67</v>
      </c>
      <c r="J16" s="63">
        <v>1.0361305555555556</v>
      </c>
      <c r="K16" s="77" t="s">
        <v>14</v>
      </c>
      <c r="L16" s="71">
        <v>32596.434399999998</v>
      </c>
      <c r="M16" s="71">
        <v>38.149299999999997</v>
      </c>
      <c r="N16" s="71">
        <v>40.533299999999997</v>
      </c>
      <c r="O16" s="71">
        <v>41.359099999999998</v>
      </c>
      <c r="P16" s="71">
        <v>2794.61</v>
      </c>
      <c r="Q16" s="72">
        <v>38.700000000000003</v>
      </c>
      <c r="R16" s="63">
        <v>0.77628055555555564</v>
      </c>
      <c r="S16" s="135"/>
      <c r="T16" s="135"/>
      <c r="U16" s="135"/>
      <c r="V16" s="8"/>
      <c r="W16" s="53">
        <v>32671.3416</v>
      </c>
      <c r="X16" s="53">
        <v>38.173099999999998</v>
      </c>
      <c r="Y16" s="53">
        <v>40.533900000000003</v>
      </c>
      <c r="Z16" s="53">
        <v>41.358899999999998</v>
      </c>
      <c r="AA16" s="53">
        <v>2923.48</v>
      </c>
      <c r="AB16" s="53">
        <v>38.93</v>
      </c>
      <c r="AC16" s="54">
        <v>0.81207777777777779</v>
      </c>
      <c r="AD16" s="132"/>
      <c r="AE16" s="132"/>
      <c r="AF16" s="132"/>
    </row>
    <row r="17" spans="1:32">
      <c r="A17" s="5"/>
      <c r="B17" s="5"/>
      <c r="C17" s="5">
        <v>32</v>
      </c>
      <c r="D17" s="113">
        <v>16455.786400000001</v>
      </c>
      <c r="E17" s="113">
        <v>35.158099999999997</v>
      </c>
      <c r="F17" s="113">
        <v>38.483400000000003</v>
      </c>
      <c r="G17" s="113">
        <v>39.662399999999998</v>
      </c>
      <c r="H17" s="71">
        <v>3552.2</v>
      </c>
      <c r="I17" s="72">
        <v>32.56</v>
      </c>
      <c r="J17" s="63">
        <v>0.98672222222222217</v>
      </c>
      <c r="K17" s="77" t="s">
        <v>14</v>
      </c>
      <c r="L17" s="71">
        <v>16289.968000000001</v>
      </c>
      <c r="M17" s="71">
        <v>35.107399999999998</v>
      </c>
      <c r="N17" s="71">
        <v>38.476900000000001</v>
      </c>
      <c r="O17" s="71">
        <v>39.659799999999997</v>
      </c>
      <c r="P17" s="71">
        <v>2652.18</v>
      </c>
      <c r="Q17" s="72">
        <v>31.65</v>
      </c>
      <c r="R17" s="63">
        <v>0.73671666666666658</v>
      </c>
      <c r="S17" s="135"/>
      <c r="T17" s="135"/>
      <c r="U17" s="135"/>
      <c r="V17" s="8"/>
      <c r="W17" s="53">
        <v>16334.6144</v>
      </c>
      <c r="X17" s="53">
        <v>35.123899999999999</v>
      </c>
      <c r="Y17" s="53">
        <v>38.479300000000002</v>
      </c>
      <c r="Z17" s="53">
        <v>39.6599</v>
      </c>
      <c r="AA17" s="53">
        <v>2773.53</v>
      </c>
      <c r="AB17" s="53">
        <v>31.1</v>
      </c>
      <c r="AC17" s="54">
        <v>0.77042500000000003</v>
      </c>
      <c r="AD17" s="132"/>
      <c r="AE17" s="132"/>
      <c r="AF17" s="132"/>
    </row>
    <row r="18" spans="1:32" ht="15.75" thickBot="1">
      <c r="A18" s="5"/>
      <c r="B18" s="6"/>
      <c r="C18" s="6">
        <v>37</v>
      </c>
      <c r="D18" s="114">
        <v>7867.9016000000001</v>
      </c>
      <c r="E18" s="114">
        <v>32.445399999999999</v>
      </c>
      <c r="F18" s="114">
        <v>36.763800000000003</v>
      </c>
      <c r="G18" s="114">
        <v>38.534700000000001</v>
      </c>
      <c r="H18" s="73">
        <v>3394.29</v>
      </c>
      <c r="I18" s="74">
        <v>26.69</v>
      </c>
      <c r="J18" s="64">
        <v>0.94285833333333335</v>
      </c>
      <c r="K18" s="79" t="s">
        <v>14</v>
      </c>
      <c r="L18" s="73">
        <v>7794.72</v>
      </c>
      <c r="M18" s="73">
        <v>32.417200000000001</v>
      </c>
      <c r="N18" s="73">
        <v>36.761400000000002</v>
      </c>
      <c r="O18" s="73">
        <v>38.5383</v>
      </c>
      <c r="P18" s="73">
        <v>2537.41</v>
      </c>
      <c r="Q18" s="74">
        <v>26.64</v>
      </c>
      <c r="R18" s="64">
        <v>0.70483611111111111</v>
      </c>
      <c r="S18" s="136"/>
      <c r="T18" s="136"/>
      <c r="U18" s="136"/>
      <c r="V18" s="6"/>
      <c r="W18" s="55">
        <v>7806.0792000000001</v>
      </c>
      <c r="X18" s="55">
        <v>32.424799999999998</v>
      </c>
      <c r="Y18" s="55">
        <v>36.761000000000003</v>
      </c>
      <c r="Z18" s="55">
        <v>38.5349</v>
      </c>
      <c r="AA18" s="55">
        <v>2655.2</v>
      </c>
      <c r="AB18" s="55">
        <v>26.05</v>
      </c>
      <c r="AC18" s="56">
        <v>0.73755555555555552</v>
      </c>
      <c r="AD18" s="133"/>
      <c r="AE18" s="133"/>
      <c r="AF18" s="133"/>
    </row>
    <row r="19" spans="1:32">
      <c r="A19" s="5"/>
      <c r="B19" s="4" t="s">
        <v>25</v>
      </c>
      <c r="C19" s="4">
        <v>22</v>
      </c>
      <c r="D19" s="115">
        <v>118099.5408</v>
      </c>
      <c r="E19" s="115">
        <v>40.419800000000002</v>
      </c>
      <c r="F19" s="115">
        <v>41.658700000000003</v>
      </c>
      <c r="G19" s="115">
        <v>43.986899999999999</v>
      </c>
      <c r="H19" s="75">
        <v>8252.44</v>
      </c>
      <c r="I19" s="72">
        <v>95.76</v>
      </c>
      <c r="J19" s="65">
        <v>2.2923444444444447</v>
      </c>
      <c r="K19" s="76" t="s">
        <v>14</v>
      </c>
      <c r="L19" s="75">
        <v>116947.6064</v>
      </c>
      <c r="M19" s="75">
        <v>40.348599999999998</v>
      </c>
      <c r="N19" s="75">
        <v>41.649700000000003</v>
      </c>
      <c r="O19" s="75">
        <v>43.985300000000002</v>
      </c>
      <c r="P19" s="75">
        <v>6179.19</v>
      </c>
      <c r="Q19" s="72">
        <v>94.36</v>
      </c>
      <c r="R19" s="65">
        <v>1.7164416666666666</v>
      </c>
      <c r="S19" s="134">
        <v>0.34857891121640172</v>
      </c>
      <c r="T19" s="134">
        <v>-0.6482824207662885</v>
      </c>
      <c r="U19" s="134">
        <v>-0.61532368692133188</v>
      </c>
      <c r="V19" s="7"/>
      <c r="W19" s="57">
        <v>117245.8512</v>
      </c>
      <c r="X19" s="57">
        <v>40.371499999999997</v>
      </c>
      <c r="Y19" s="57">
        <v>41.652200000000001</v>
      </c>
      <c r="Z19" s="57">
        <v>43.9861</v>
      </c>
      <c r="AA19" s="57">
        <v>6484.46</v>
      </c>
      <c r="AB19" s="57">
        <v>94.35</v>
      </c>
      <c r="AC19" s="58">
        <v>1.8012388888888888</v>
      </c>
      <c r="AD19" s="131">
        <v>0.1648569380084064</v>
      </c>
      <c r="AE19" s="131">
        <v>-0.49789283117924743</v>
      </c>
      <c r="AF19" s="131">
        <v>-0.43286201559810111</v>
      </c>
    </row>
    <row r="20" spans="1:32">
      <c r="A20" s="5"/>
      <c r="B20" s="5" t="s">
        <v>26</v>
      </c>
      <c r="C20" s="5">
        <v>27</v>
      </c>
      <c r="D20" s="113">
        <v>56039.552000000003</v>
      </c>
      <c r="E20" s="113">
        <v>37.680700000000002</v>
      </c>
      <c r="F20" s="113">
        <v>39.446199999999997</v>
      </c>
      <c r="G20" s="113">
        <v>41.907499999999999</v>
      </c>
      <c r="H20" s="71">
        <v>7691.8</v>
      </c>
      <c r="I20" s="72">
        <v>74.010000000000005</v>
      </c>
      <c r="J20" s="63">
        <v>2.1366111111111112</v>
      </c>
      <c r="K20" s="77" t="s">
        <v>14</v>
      </c>
      <c r="L20" s="71">
        <v>55650.102400000003</v>
      </c>
      <c r="M20" s="71">
        <v>37.641500000000001</v>
      </c>
      <c r="N20" s="71">
        <v>39.444600000000001</v>
      </c>
      <c r="O20" s="71">
        <v>41.9069</v>
      </c>
      <c r="P20" s="71">
        <v>5781.54</v>
      </c>
      <c r="Q20" s="72">
        <v>75.17</v>
      </c>
      <c r="R20" s="63">
        <v>1.6059833333333333</v>
      </c>
      <c r="S20" s="135"/>
      <c r="T20" s="135"/>
      <c r="U20" s="135"/>
      <c r="V20" s="8"/>
      <c r="W20" s="53">
        <v>55750.881600000001</v>
      </c>
      <c r="X20" s="53">
        <v>37.655000000000001</v>
      </c>
      <c r="Y20" s="53">
        <v>39.445300000000003</v>
      </c>
      <c r="Z20" s="53">
        <v>41.906300000000002</v>
      </c>
      <c r="AA20" s="53">
        <v>6053.93</v>
      </c>
      <c r="AB20" s="53">
        <v>72.41</v>
      </c>
      <c r="AC20" s="54">
        <v>1.6816472222222223</v>
      </c>
      <c r="AD20" s="132"/>
      <c r="AE20" s="132"/>
      <c r="AF20" s="132"/>
    </row>
    <row r="21" spans="1:32">
      <c r="A21" s="5"/>
      <c r="B21" s="5"/>
      <c r="C21" s="5">
        <v>32</v>
      </c>
      <c r="D21" s="113">
        <v>29377.285599999999</v>
      </c>
      <c r="E21" s="113">
        <v>35.328099999999999</v>
      </c>
      <c r="F21" s="113">
        <v>38.206099999999999</v>
      </c>
      <c r="G21" s="113">
        <v>40.0503</v>
      </c>
      <c r="H21" s="71">
        <v>7347.93</v>
      </c>
      <c r="I21" s="72">
        <v>64.48</v>
      </c>
      <c r="J21" s="63">
        <v>2.0410916666666665</v>
      </c>
      <c r="K21" s="77" t="s">
        <v>14</v>
      </c>
      <c r="L21" s="71">
        <v>29182.536</v>
      </c>
      <c r="M21" s="71">
        <v>35.296500000000002</v>
      </c>
      <c r="N21" s="71">
        <v>38.208599999999997</v>
      </c>
      <c r="O21" s="71">
        <v>40.045200000000001</v>
      </c>
      <c r="P21" s="71">
        <v>5535.74</v>
      </c>
      <c r="Q21" s="72">
        <v>62.51</v>
      </c>
      <c r="R21" s="63">
        <v>1.5377055555555554</v>
      </c>
      <c r="S21" s="135"/>
      <c r="T21" s="135"/>
      <c r="U21" s="135"/>
      <c r="V21" s="8"/>
      <c r="W21" s="53">
        <v>29229.865600000001</v>
      </c>
      <c r="X21" s="53">
        <v>35.307499999999997</v>
      </c>
      <c r="Y21" s="53">
        <v>38.2074</v>
      </c>
      <c r="Z21" s="53">
        <v>40.045400000000001</v>
      </c>
      <c r="AA21" s="53">
        <v>5784.43</v>
      </c>
      <c r="AB21" s="53">
        <v>61.82</v>
      </c>
      <c r="AC21" s="54">
        <v>1.6067861111111112</v>
      </c>
      <c r="AD21" s="132"/>
      <c r="AE21" s="132"/>
      <c r="AF21" s="132"/>
    </row>
    <row r="22" spans="1:32" ht="15.75" thickBot="1">
      <c r="A22" s="5"/>
      <c r="B22" s="6"/>
      <c r="C22" s="6">
        <v>37</v>
      </c>
      <c r="D22" s="114">
        <v>15443.1368</v>
      </c>
      <c r="E22" s="114">
        <v>32.958300000000001</v>
      </c>
      <c r="F22" s="114">
        <v>36.926299999999998</v>
      </c>
      <c r="G22" s="114">
        <v>38.054600000000001</v>
      </c>
      <c r="H22" s="73">
        <v>7111.09</v>
      </c>
      <c r="I22" s="74">
        <v>56.4</v>
      </c>
      <c r="J22" s="64">
        <v>1.9753027777777779</v>
      </c>
      <c r="K22" s="79" t="s">
        <v>14</v>
      </c>
      <c r="L22" s="73">
        <v>15348.995199999999</v>
      </c>
      <c r="M22" s="73">
        <v>32.935400000000001</v>
      </c>
      <c r="N22" s="73">
        <v>36.9223</v>
      </c>
      <c r="O22" s="73">
        <v>38.0501</v>
      </c>
      <c r="P22" s="73">
        <v>5337.56</v>
      </c>
      <c r="Q22" s="74">
        <v>57.34</v>
      </c>
      <c r="R22" s="64">
        <v>1.4826555555555556</v>
      </c>
      <c r="S22" s="136"/>
      <c r="T22" s="136"/>
      <c r="U22" s="136"/>
      <c r="V22" s="6"/>
      <c r="W22" s="55">
        <v>15362.227999999999</v>
      </c>
      <c r="X22" s="55">
        <v>32.941800000000001</v>
      </c>
      <c r="Y22" s="55">
        <v>36.923400000000001</v>
      </c>
      <c r="Z22" s="55">
        <v>38.047600000000003</v>
      </c>
      <c r="AA22" s="55">
        <v>5587.81</v>
      </c>
      <c r="AB22" s="55">
        <v>54.99</v>
      </c>
      <c r="AC22" s="56">
        <v>1.5521694444444445</v>
      </c>
      <c r="AD22" s="133"/>
      <c r="AE22" s="133"/>
      <c r="AF22" s="133"/>
    </row>
    <row r="23" spans="1:32">
      <c r="A23" s="5"/>
      <c r="B23" s="4" t="s">
        <v>27</v>
      </c>
      <c r="C23" s="4">
        <v>22</v>
      </c>
      <c r="D23" s="115">
        <v>80608.340800000005</v>
      </c>
      <c r="E23" s="115">
        <v>41.122999999999998</v>
      </c>
      <c r="F23" s="115">
        <v>44.401800000000001</v>
      </c>
      <c r="G23" s="115">
        <v>45.886600000000001</v>
      </c>
      <c r="H23" s="75">
        <v>7942.34</v>
      </c>
      <c r="I23" s="72">
        <v>85.42</v>
      </c>
      <c r="J23" s="65">
        <v>2.2062055555555555</v>
      </c>
      <c r="K23" s="76" t="s">
        <v>14</v>
      </c>
      <c r="L23" s="75">
        <v>79830.8992</v>
      </c>
      <c r="M23" s="75">
        <v>41.067999999999998</v>
      </c>
      <c r="N23" s="75">
        <v>44.401699999999998</v>
      </c>
      <c r="O23" s="75">
        <v>45.886600000000001</v>
      </c>
      <c r="P23" s="75">
        <v>5897.43</v>
      </c>
      <c r="Q23" s="72">
        <v>82.5</v>
      </c>
      <c r="R23" s="65">
        <v>1.6381750000000002</v>
      </c>
      <c r="S23" s="134">
        <v>0.20918861918357567</v>
      </c>
      <c r="T23" s="134">
        <v>-0.51453428919531197</v>
      </c>
      <c r="U23" s="134">
        <v>-0.55642887768317939</v>
      </c>
      <c r="V23" s="7"/>
      <c r="W23" s="57">
        <v>80060.862399999998</v>
      </c>
      <c r="X23" s="57">
        <v>41.086399999999998</v>
      </c>
      <c r="Y23" s="57">
        <v>44.401800000000001</v>
      </c>
      <c r="Z23" s="57">
        <v>45.886499999999998</v>
      </c>
      <c r="AA23" s="57">
        <v>6196.78</v>
      </c>
      <c r="AB23" s="57">
        <v>83.08</v>
      </c>
      <c r="AC23" s="58">
        <v>1.7213277777777778</v>
      </c>
      <c r="AD23" s="131">
        <v>8.6181852361044697E-2</v>
      </c>
      <c r="AE23" s="131">
        <v>-0.38390783326103239</v>
      </c>
      <c r="AF23" s="131">
        <v>-0.39696482800092303</v>
      </c>
    </row>
    <row r="24" spans="1:32">
      <c r="A24" s="5"/>
      <c r="B24" s="5" t="s">
        <v>28</v>
      </c>
      <c r="C24" s="5">
        <v>27</v>
      </c>
      <c r="D24" s="113">
        <v>33827.515200000002</v>
      </c>
      <c r="E24" s="113">
        <v>38.508099999999999</v>
      </c>
      <c r="F24" s="113">
        <v>42.834800000000001</v>
      </c>
      <c r="G24" s="113">
        <v>43.692999999999998</v>
      </c>
      <c r="H24" s="71">
        <v>7486.53</v>
      </c>
      <c r="I24" s="72">
        <v>67.37</v>
      </c>
      <c r="J24" s="63">
        <v>2.0795916666666665</v>
      </c>
      <c r="K24" s="77" t="s">
        <v>14</v>
      </c>
      <c r="L24" s="71">
        <v>33633.716800000002</v>
      </c>
      <c r="M24" s="71">
        <v>38.485700000000001</v>
      </c>
      <c r="N24" s="71">
        <v>42.834899999999998</v>
      </c>
      <c r="O24" s="71">
        <v>43.694000000000003</v>
      </c>
      <c r="P24" s="71">
        <v>5572.08</v>
      </c>
      <c r="Q24" s="72">
        <v>66.290000000000006</v>
      </c>
      <c r="R24" s="63">
        <v>1.5478000000000001</v>
      </c>
      <c r="S24" s="135"/>
      <c r="T24" s="135"/>
      <c r="U24" s="135"/>
      <c r="V24" s="8"/>
      <c r="W24" s="53">
        <v>33674.566400000003</v>
      </c>
      <c r="X24" s="53">
        <v>38.492699999999999</v>
      </c>
      <c r="Y24" s="53">
        <v>42.834600000000002</v>
      </c>
      <c r="Z24" s="53">
        <v>43.692399999999999</v>
      </c>
      <c r="AA24" s="53">
        <v>5841.64</v>
      </c>
      <c r="AB24" s="53">
        <v>65.930000000000007</v>
      </c>
      <c r="AC24" s="54">
        <v>1.6226777777777779</v>
      </c>
      <c r="AD24" s="132"/>
      <c r="AE24" s="132"/>
      <c r="AF24" s="132"/>
    </row>
    <row r="25" spans="1:32">
      <c r="A25" s="5"/>
      <c r="B25" s="5"/>
      <c r="C25" s="5">
        <v>32</v>
      </c>
      <c r="D25" s="113">
        <v>17225.072</v>
      </c>
      <c r="E25" s="113">
        <v>36.64</v>
      </c>
      <c r="F25" s="113">
        <v>41.3446</v>
      </c>
      <c r="G25" s="113">
        <v>41.663899999999998</v>
      </c>
      <c r="H25" s="71">
        <v>7177.38</v>
      </c>
      <c r="I25" s="72">
        <v>57.23</v>
      </c>
      <c r="J25" s="63">
        <v>1.9937166666666668</v>
      </c>
      <c r="K25" s="77" t="s">
        <v>14</v>
      </c>
      <c r="L25" s="71">
        <v>17153.105599999999</v>
      </c>
      <c r="M25" s="71">
        <v>36.6252</v>
      </c>
      <c r="N25" s="71">
        <v>41.342700000000001</v>
      </c>
      <c r="O25" s="71">
        <v>41.663899999999998</v>
      </c>
      <c r="P25" s="71">
        <v>5370.78</v>
      </c>
      <c r="Q25" s="72">
        <v>58.34</v>
      </c>
      <c r="R25" s="63">
        <v>1.4918833333333332</v>
      </c>
      <c r="S25" s="135"/>
      <c r="T25" s="135"/>
      <c r="U25" s="135"/>
      <c r="V25" s="8"/>
      <c r="W25" s="53">
        <v>17168.371200000001</v>
      </c>
      <c r="X25" s="53">
        <v>36.630299999999998</v>
      </c>
      <c r="Y25" s="53">
        <v>41.342799999999997</v>
      </c>
      <c r="Z25" s="53">
        <v>41.662599999999998</v>
      </c>
      <c r="AA25" s="53">
        <v>5619.92</v>
      </c>
      <c r="AB25" s="53">
        <v>57.28</v>
      </c>
      <c r="AC25" s="54">
        <v>1.561088888888889</v>
      </c>
      <c r="AD25" s="132"/>
      <c r="AE25" s="132"/>
      <c r="AF25" s="132"/>
    </row>
    <row r="26" spans="1:32" ht="15.75" thickBot="1">
      <c r="A26" s="5"/>
      <c r="B26" s="6"/>
      <c r="C26" s="6">
        <v>37</v>
      </c>
      <c r="D26" s="114">
        <v>9450.6751999999997</v>
      </c>
      <c r="E26" s="114">
        <v>34.6768</v>
      </c>
      <c r="F26" s="114">
        <v>39.706699999999998</v>
      </c>
      <c r="G26" s="114">
        <v>39.515300000000003</v>
      </c>
      <c r="H26" s="73">
        <v>6970.9</v>
      </c>
      <c r="I26" s="74">
        <v>51.58</v>
      </c>
      <c r="J26" s="64">
        <v>1.936361111111111</v>
      </c>
      <c r="K26" s="79" t="s">
        <v>14</v>
      </c>
      <c r="L26" s="73">
        <v>9406.0480000000007</v>
      </c>
      <c r="M26" s="73">
        <v>34.660899999999998</v>
      </c>
      <c r="N26" s="73">
        <v>39.704999999999998</v>
      </c>
      <c r="O26" s="73">
        <v>39.511800000000001</v>
      </c>
      <c r="P26" s="73">
        <v>5204.97</v>
      </c>
      <c r="Q26" s="74">
        <v>49.42</v>
      </c>
      <c r="R26" s="64">
        <v>1.4458250000000001</v>
      </c>
      <c r="S26" s="136"/>
      <c r="T26" s="136"/>
      <c r="U26" s="136"/>
      <c r="V26" s="6"/>
      <c r="W26" s="55">
        <v>9412.3328000000001</v>
      </c>
      <c r="X26" s="55">
        <v>34.665100000000002</v>
      </c>
      <c r="Y26" s="55">
        <v>39.703800000000001</v>
      </c>
      <c r="Z26" s="55">
        <v>39.512</v>
      </c>
      <c r="AA26" s="55">
        <v>5448.83</v>
      </c>
      <c r="AB26" s="55">
        <v>51.45</v>
      </c>
      <c r="AC26" s="56">
        <v>1.5135638888888889</v>
      </c>
      <c r="AD26" s="133"/>
      <c r="AE26" s="133"/>
      <c r="AF26" s="133"/>
    </row>
    <row r="27" spans="1:32">
      <c r="A27" s="5"/>
      <c r="B27" s="4" t="s">
        <v>29</v>
      </c>
      <c r="C27" s="4">
        <v>22</v>
      </c>
      <c r="D27" s="115">
        <v>195505.18479999999</v>
      </c>
      <c r="E27" s="115">
        <v>41.901000000000003</v>
      </c>
      <c r="F27" s="115">
        <v>42.765500000000003</v>
      </c>
      <c r="G27" s="115">
        <v>44.446599999999997</v>
      </c>
      <c r="H27" s="75">
        <v>10092.68</v>
      </c>
      <c r="I27" s="72">
        <v>117.14</v>
      </c>
      <c r="J27" s="65">
        <v>2.8035222222222225</v>
      </c>
      <c r="K27" s="76" t="s">
        <v>14</v>
      </c>
      <c r="L27" s="75">
        <v>194524.1384</v>
      </c>
      <c r="M27" s="75">
        <v>41.814500000000002</v>
      </c>
      <c r="N27" s="75">
        <v>42.763500000000001</v>
      </c>
      <c r="O27" s="75">
        <v>44.445300000000003</v>
      </c>
      <c r="P27" s="75">
        <v>7373.63</v>
      </c>
      <c r="Q27" s="72">
        <v>114.53</v>
      </c>
      <c r="R27" s="65">
        <v>2.0482305555555556</v>
      </c>
      <c r="S27" s="134">
        <v>0.31572737146183805</v>
      </c>
      <c r="T27" s="134">
        <v>-0.50172594832548212</v>
      </c>
      <c r="U27" s="134">
        <v>-0.50212559457989414</v>
      </c>
      <c r="V27" s="7"/>
      <c r="W27" s="57">
        <v>194775.22399999999</v>
      </c>
      <c r="X27" s="57">
        <v>41.841999999999999</v>
      </c>
      <c r="Y27" s="57">
        <v>42.7639</v>
      </c>
      <c r="Z27" s="57">
        <v>44.445</v>
      </c>
      <c r="AA27" s="57">
        <v>7764.19</v>
      </c>
      <c r="AB27" s="57">
        <v>115.1</v>
      </c>
      <c r="AC27" s="58">
        <v>2.1567194444444442</v>
      </c>
      <c r="AD27" s="131">
        <v>0.17987045140788194</v>
      </c>
      <c r="AE27" s="131">
        <v>-0.34337998265014935</v>
      </c>
      <c r="AF27" s="131">
        <v>-0.29806589061975863</v>
      </c>
    </row>
    <row r="28" spans="1:32">
      <c r="A28" s="5"/>
      <c r="B28" s="5" t="s">
        <v>30</v>
      </c>
      <c r="C28" s="5">
        <v>27</v>
      </c>
      <c r="D28" s="113">
        <v>91914.104000000007</v>
      </c>
      <c r="E28" s="113">
        <v>36.913200000000003</v>
      </c>
      <c r="F28" s="113">
        <v>40.816699999999997</v>
      </c>
      <c r="G28" s="113">
        <v>42.912700000000001</v>
      </c>
      <c r="H28" s="71">
        <v>9361.1</v>
      </c>
      <c r="I28" s="72">
        <v>97.36</v>
      </c>
      <c r="J28" s="63">
        <v>2.6003055555555559</v>
      </c>
      <c r="K28" s="77" t="s">
        <v>14</v>
      </c>
      <c r="L28" s="71">
        <v>91412.055999999997</v>
      </c>
      <c r="M28" s="71">
        <v>36.869500000000002</v>
      </c>
      <c r="N28" s="71">
        <v>40.816600000000001</v>
      </c>
      <c r="O28" s="71">
        <v>42.912799999999997</v>
      </c>
      <c r="P28" s="71">
        <v>6920.37</v>
      </c>
      <c r="Q28" s="72">
        <v>96.64</v>
      </c>
      <c r="R28" s="63">
        <v>1.9223250000000001</v>
      </c>
      <c r="S28" s="135"/>
      <c r="T28" s="135"/>
      <c r="U28" s="135"/>
      <c r="V28" s="8"/>
      <c r="W28" s="53">
        <v>91558.9136</v>
      </c>
      <c r="X28" s="53">
        <v>36.884099999999997</v>
      </c>
      <c r="Y28" s="53">
        <v>40.816600000000001</v>
      </c>
      <c r="Z28" s="53">
        <v>42.912399999999998</v>
      </c>
      <c r="AA28" s="53">
        <v>7261.39</v>
      </c>
      <c r="AB28" s="53">
        <v>95.54</v>
      </c>
      <c r="AC28" s="54">
        <v>2.0170527777777778</v>
      </c>
      <c r="AD28" s="132"/>
      <c r="AE28" s="132"/>
      <c r="AF28" s="132"/>
    </row>
    <row r="29" spans="1:32">
      <c r="A29" s="5"/>
      <c r="B29" s="5"/>
      <c r="C29" s="5">
        <v>32</v>
      </c>
      <c r="D29" s="113">
        <v>46057.270400000001</v>
      </c>
      <c r="E29" s="113">
        <v>34.126800000000003</v>
      </c>
      <c r="F29" s="113">
        <v>39.249000000000002</v>
      </c>
      <c r="G29" s="113">
        <v>41.611800000000002</v>
      </c>
      <c r="H29" s="71">
        <v>8863.09</v>
      </c>
      <c r="I29" s="72">
        <v>82.61</v>
      </c>
      <c r="J29" s="63">
        <v>2.4619694444444447</v>
      </c>
      <c r="K29" s="77" t="s">
        <v>14</v>
      </c>
      <c r="L29" s="71">
        <v>45830.871200000001</v>
      </c>
      <c r="M29" s="71">
        <v>34.095799999999997</v>
      </c>
      <c r="N29" s="71">
        <v>39.248699999999999</v>
      </c>
      <c r="O29" s="71">
        <v>41.610300000000002</v>
      </c>
      <c r="P29" s="71">
        <v>6594.44</v>
      </c>
      <c r="Q29" s="72">
        <v>81.22</v>
      </c>
      <c r="R29" s="63">
        <v>1.8317888888888887</v>
      </c>
      <c r="S29" s="135"/>
      <c r="T29" s="135"/>
      <c r="U29" s="135"/>
      <c r="V29" s="8"/>
      <c r="W29" s="53">
        <v>45893.939200000001</v>
      </c>
      <c r="X29" s="53">
        <v>34.106499999999997</v>
      </c>
      <c r="Y29" s="53">
        <v>39.247700000000002</v>
      </c>
      <c r="Z29" s="53">
        <v>41.607999999999997</v>
      </c>
      <c r="AA29" s="53">
        <v>6913.76</v>
      </c>
      <c r="AB29" s="53">
        <v>80.599999999999994</v>
      </c>
      <c r="AC29" s="54">
        <v>1.9204888888888889</v>
      </c>
      <c r="AD29" s="132"/>
      <c r="AE29" s="132"/>
      <c r="AF29" s="132"/>
    </row>
    <row r="30" spans="1:32" ht="15.75" thickBot="1">
      <c r="A30" s="6"/>
      <c r="B30" s="6"/>
      <c r="C30" s="6">
        <v>37</v>
      </c>
      <c r="D30" s="114">
        <v>24399.161599999999</v>
      </c>
      <c r="E30" s="114">
        <v>31.662400000000002</v>
      </c>
      <c r="F30" s="114">
        <v>37.849899999999998</v>
      </c>
      <c r="G30" s="114">
        <v>40.357799999999997</v>
      </c>
      <c r="H30" s="73">
        <v>8556.23</v>
      </c>
      <c r="I30" s="74">
        <v>73.180000000000007</v>
      </c>
      <c r="J30" s="64">
        <v>2.3767305555555556</v>
      </c>
      <c r="K30" s="79" t="s">
        <v>14</v>
      </c>
      <c r="L30" s="73">
        <v>24283.918399999999</v>
      </c>
      <c r="M30" s="73">
        <v>31.636900000000001</v>
      </c>
      <c r="N30" s="73">
        <v>37.85</v>
      </c>
      <c r="O30" s="73">
        <v>40.360799999999998</v>
      </c>
      <c r="P30" s="73">
        <v>6373.78</v>
      </c>
      <c r="Q30" s="74">
        <v>70.069999999999993</v>
      </c>
      <c r="R30" s="64">
        <v>1.7704944444444444</v>
      </c>
      <c r="S30" s="136"/>
      <c r="T30" s="136"/>
      <c r="U30" s="136"/>
      <c r="V30" s="6"/>
      <c r="W30" s="55">
        <v>24312.042399999998</v>
      </c>
      <c r="X30" s="55">
        <v>31.645800000000001</v>
      </c>
      <c r="Y30" s="55">
        <v>37.849200000000003</v>
      </c>
      <c r="Z30" s="55">
        <v>40.358600000000003</v>
      </c>
      <c r="AA30" s="55">
        <v>6680.05</v>
      </c>
      <c r="AB30" s="55">
        <v>72.5</v>
      </c>
      <c r="AC30" s="56">
        <v>1.8555694444444446</v>
      </c>
      <c r="AD30" s="133"/>
      <c r="AE30" s="133"/>
      <c r="AF30" s="133"/>
    </row>
    <row r="31" spans="1:32">
      <c r="A31" s="4" t="s">
        <v>31</v>
      </c>
      <c r="B31" s="4" t="s">
        <v>32</v>
      </c>
      <c r="C31" s="4">
        <v>22</v>
      </c>
      <c r="D31" s="115">
        <v>23538.9424</v>
      </c>
      <c r="E31" s="115">
        <v>41.381500000000003</v>
      </c>
      <c r="F31" s="115">
        <v>43.7423</v>
      </c>
      <c r="G31" s="115">
        <v>44.232500000000002</v>
      </c>
      <c r="H31" s="75">
        <v>1615.22</v>
      </c>
      <c r="I31" s="72">
        <v>20.57</v>
      </c>
      <c r="J31" s="65">
        <v>0.44867222222222225</v>
      </c>
      <c r="K31" s="76" t="s">
        <v>14</v>
      </c>
      <c r="L31" s="75">
        <v>23454.8704</v>
      </c>
      <c r="M31" s="75">
        <v>41.331099999999999</v>
      </c>
      <c r="N31" s="75">
        <v>43.741900000000001</v>
      </c>
      <c r="O31" s="75">
        <v>44.234200000000001</v>
      </c>
      <c r="P31" s="75">
        <v>1201.93</v>
      </c>
      <c r="Q31" s="72">
        <v>20.260000000000002</v>
      </c>
      <c r="R31" s="65">
        <v>0.33386944444444444</v>
      </c>
      <c r="S31" s="134">
        <v>0.33181199865106592</v>
      </c>
      <c r="T31" s="134">
        <v>-0.37210823041169405</v>
      </c>
      <c r="U31" s="134">
        <v>-0.32019359178113715</v>
      </c>
      <c r="V31" s="7"/>
      <c r="W31" s="57">
        <v>23482.019199999999</v>
      </c>
      <c r="X31" s="57">
        <v>41.349499999999999</v>
      </c>
      <c r="Y31" s="57">
        <v>43.741399999999999</v>
      </c>
      <c r="Z31" s="57">
        <v>44.232700000000001</v>
      </c>
      <c r="AA31" s="57">
        <v>1262.78</v>
      </c>
      <c r="AB31" s="57">
        <v>20.09</v>
      </c>
      <c r="AC31" s="58">
        <v>0.35077222222222221</v>
      </c>
      <c r="AD31" s="131">
        <v>0.18615786778430898</v>
      </c>
      <c r="AE31" s="131">
        <v>-0.20101058222633528</v>
      </c>
      <c r="AF31" s="131">
        <v>-0.2229228335670963</v>
      </c>
    </row>
    <row r="32" spans="1:32">
      <c r="A32" s="5" t="s">
        <v>33</v>
      </c>
      <c r="B32" s="5" t="s">
        <v>34</v>
      </c>
      <c r="C32" s="5">
        <v>27</v>
      </c>
      <c r="D32" s="113">
        <v>12734.757600000001</v>
      </c>
      <c r="E32" s="113">
        <v>37.924399999999999</v>
      </c>
      <c r="F32" s="113">
        <v>40.884399999999999</v>
      </c>
      <c r="G32" s="113">
        <v>40.944200000000002</v>
      </c>
      <c r="H32" s="71">
        <v>1516.78</v>
      </c>
      <c r="I32" s="72">
        <v>16.920000000000002</v>
      </c>
      <c r="J32" s="63">
        <v>0.42132777777777775</v>
      </c>
      <c r="K32" s="77" t="s">
        <v>14</v>
      </c>
      <c r="L32" s="71">
        <v>12695.808800000001</v>
      </c>
      <c r="M32" s="71">
        <v>37.890500000000003</v>
      </c>
      <c r="N32" s="71">
        <v>40.885199999999998</v>
      </c>
      <c r="O32" s="71">
        <v>40.941899999999997</v>
      </c>
      <c r="P32" s="71">
        <v>1137.44</v>
      </c>
      <c r="Q32" s="72">
        <v>16.57</v>
      </c>
      <c r="R32" s="63">
        <v>0.31595555555555555</v>
      </c>
      <c r="S32" s="135"/>
      <c r="T32" s="135"/>
      <c r="U32" s="135"/>
      <c r="V32" s="8"/>
      <c r="W32" s="53">
        <v>12707.451999999999</v>
      </c>
      <c r="X32" s="53">
        <v>37.902900000000002</v>
      </c>
      <c r="Y32" s="53">
        <v>40.8827</v>
      </c>
      <c r="Z32" s="53">
        <v>40.942500000000003</v>
      </c>
      <c r="AA32" s="53">
        <v>1190.58</v>
      </c>
      <c r="AB32" s="53">
        <v>16.559999999999999</v>
      </c>
      <c r="AC32" s="54">
        <v>0.33071666666666666</v>
      </c>
      <c r="AD32" s="132"/>
      <c r="AE32" s="132"/>
      <c r="AF32" s="132"/>
    </row>
    <row r="33" spans="1:32">
      <c r="A33" s="5"/>
      <c r="B33" s="5"/>
      <c r="C33" s="5">
        <v>32</v>
      </c>
      <c r="D33" s="113">
        <v>6666.5288</v>
      </c>
      <c r="E33" s="113">
        <v>35.0075</v>
      </c>
      <c r="F33" s="113">
        <v>38.473999999999997</v>
      </c>
      <c r="G33" s="113">
        <v>38.271999999999998</v>
      </c>
      <c r="H33" s="71">
        <v>1439.25</v>
      </c>
      <c r="I33" s="72">
        <v>13.7</v>
      </c>
      <c r="J33" s="63">
        <v>0.39979166666666666</v>
      </c>
      <c r="K33" s="77" t="s">
        <v>14</v>
      </c>
      <c r="L33" s="71">
        <v>6640.0375999999997</v>
      </c>
      <c r="M33" s="71">
        <v>34.979500000000002</v>
      </c>
      <c r="N33" s="71">
        <v>38.473599999999998</v>
      </c>
      <c r="O33" s="71">
        <v>38.2729</v>
      </c>
      <c r="P33" s="71">
        <v>1084.97</v>
      </c>
      <c r="Q33" s="72">
        <v>13.52</v>
      </c>
      <c r="R33" s="63">
        <v>0.30138055555555554</v>
      </c>
      <c r="S33" s="135"/>
      <c r="T33" s="135"/>
      <c r="U33" s="135"/>
      <c r="V33" s="8"/>
      <c r="W33" s="53">
        <v>6648.3639999999996</v>
      </c>
      <c r="X33" s="53">
        <v>34.99</v>
      </c>
      <c r="Y33" s="53">
        <v>38.472700000000003</v>
      </c>
      <c r="Z33" s="53">
        <v>38.272799999999997</v>
      </c>
      <c r="AA33" s="53">
        <v>1136.83</v>
      </c>
      <c r="AB33" s="53">
        <v>13.09</v>
      </c>
      <c r="AC33" s="54">
        <v>0.3157861111111111</v>
      </c>
      <c r="AD33" s="132"/>
      <c r="AE33" s="132"/>
      <c r="AF33" s="132"/>
    </row>
    <row r="34" spans="1:32" ht="15.75" thickBot="1">
      <c r="A34" s="5"/>
      <c r="B34" s="6"/>
      <c r="C34" s="6">
        <v>37</v>
      </c>
      <c r="D34" s="114">
        <v>3566.0351999999998</v>
      </c>
      <c r="E34" s="114">
        <v>32.480800000000002</v>
      </c>
      <c r="F34" s="114">
        <v>36.065100000000001</v>
      </c>
      <c r="G34" s="114">
        <v>35.624000000000002</v>
      </c>
      <c r="H34" s="73">
        <v>1383.88</v>
      </c>
      <c r="I34" s="74">
        <v>11.53</v>
      </c>
      <c r="J34" s="64">
        <v>0.38441111111111115</v>
      </c>
      <c r="K34" s="79" t="s">
        <v>14</v>
      </c>
      <c r="L34" s="73">
        <v>3550.8512000000001</v>
      </c>
      <c r="M34" s="73">
        <v>32.456499999999998</v>
      </c>
      <c r="N34" s="73">
        <v>36.068800000000003</v>
      </c>
      <c r="O34" s="73">
        <v>35.615900000000003</v>
      </c>
      <c r="P34" s="73">
        <v>1044.3499999999999</v>
      </c>
      <c r="Q34" s="74">
        <v>11.23</v>
      </c>
      <c r="R34" s="64">
        <v>0.29009722222222217</v>
      </c>
      <c r="S34" s="136"/>
      <c r="T34" s="136"/>
      <c r="U34" s="136"/>
      <c r="V34" s="6"/>
      <c r="W34" s="55">
        <v>3554.5504000000001</v>
      </c>
      <c r="X34" s="55">
        <v>32.465000000000003</v>
      </c>
      <c r="Y34" s="55">
        <v>36.059199999999997</v>
      </c>
      <c r="Z34" s="55">
        <v>35.618299999999998</v>
      </c>
      <c r="AA34" s="55">
        <v>1092.28</v>
      </c>
      <c r="AB34" s="55">
        <v>11.38</v>
      </c>
      <c r="AC34" s="56">
        <v>0.30341111111111108</v>
      </c>
      <c r="AD34" s="133"/>
      <c r="AE34" s="133"/>
      <c r="AF34" s="133"/>
    </row>
    <row r="35" spans="1:32">
      <c r="A35" s="5"/>
      <c r="B35" s="4" t="s">
        <v>35</v>
      </c>
      <c r="C35" s="4">
        <v>22</v>
      </c>
      <c r="D35" s="115">
        <v>26950.8272</v>
      </c>
      <c r="E35" s="115">
        <v>41.727400000000003</v>
      </c>
      <c r="F35" s="115">
        <v>43.9557</v>
      </c>
      <c r="G35" s="115">
        <v>45.252299999999998</v>
      </c>
      <c r="H35" s="75">
        <v>1900.49</v>
      </c>
      <c r="I35" s="72">
        <v>22.98</v>
      </c>
      <c r="J35" s="65">
        <v>0.5279138888888889</v>
      </c>
      <c r="K35" s="76" t="s">
        <v>14</v>
      </c>
      <c r="L35" s="75">
        <v>26853.392</v>
      </c>
      <c r="M35" s="75">
        <v>41.669699999999999</v>
      </c>
      <c r="N35" s="75">
        <v>43.954799999999999</v>
      </c>
      <c r="O35" s="75">
        <v>45.250999999999998</v>
      </c>
      <c r="P35" s="75">
        <v>1412.24</v>
      </c>
      <c r="Q35" s="72">
        <v>22.88</v>
      </c>
      <c r="R35" s="65">
        <v>0.39228888888888891</v>
      </c>
      <c r="S35" s="134">
        <v>0.40439741028017728</v>
      </c>
      <c r="T35" s="134">
        <v>-0.39637445733811116</v>
      </c>
      <c r="U35" s="134">
        <v>-0.41131733271563276</v>
      </c>
      <c r="V35" s="7"/>
      <c r="W35" s="57">
        <v>26879.608</v>
      </c>
      <c r="X35" s="57">
        <v>41.689599999999999</v>
      </c>
      <c r="Y35" s="57">
        <v>43.953899999999997</v>
      </c>
      <c r="Z35" s="57">
        <v>45.250900000000001</v>
      </c>
      <c r="AA35" s="57">
        <v>1483.2</v>
      </c>
      <c r="AB35" s="57">
        <v>22.34</v>
      </c>
      <c r="AC35" s="58">
        <v>0.41200000000000003</v>
      </c>
      <c r="AD35" s="131">
        <v>0.22428696491625377</v>
      </c>
      <c r="AE35" s="131">
        <v>-0.27014126385422887</v>
      </c>
      <c r="AF35" s="131">
        <v>-0.29399274811684473</v>
      </c>
    </row>
    <row r="36" spans="1:32">
      <c r="A36" s="5"/>
      <c r="B36" s="5" t="s">
        <v>36</v>
      </c>
      <c r="C36" s="5">
        <v>27</v>
      </c>
      <c r="D36" s="113">
        <v>16049.830400000001</v>
      </c>
      <c r="E36" s="113">
        <v>38.670400000000001</v>
      </c>
      <c r="F36" s="113">
        <v>41.5642</v>
      </c>
      <c r="G36" s="113">
        <v>42.646799999999999</v>
      </c>
      <c r="H36" s="71">
        <v>1801.82</v>
      </c>
      <c r="I36" s="72">
        <v>19.559999999999999</v>
      </c>
      <c r="J36" s="63">
        <v>0.50050555555555554</v>
      </c>
      <c r="K36" s="77" t="s">
        <v>14</v>
      </c>
      <c r="L36" s="71">
        <v>15982.077600000001</v>
      </c>
      <c r="M36" s="71">
        <v>38.619</v>
      </c>
      <c r="N36" s="71">
        <v>41.560899999999997</v>
      </c>
      <c r="O36" s="71">
        <v>42.647199999999998</v>
      </c>
      <c r="P36" s="71">
        <v>1345.92</v>
      </c>
      <c r="Q36" s="72">
        <v>19.260000000000002</v>
      </c>
      <c r="R36" s="63">
        <v>0.37386666666666668</v>
      </c>
      <c r="S36" s="135"/>
      <c r="T36" s="135"/>
      <c r="U36" s="135"/>
      <c r="V36" s="8"/>
      <c r="W36" s="53">
        <v>16001.712799999999</v>
      </c>
      <c r="X36" s="53">
        <v>38.636899999999997</v>
      </c>
      <c r="Y36" s="53">
        <v>41.562399999999997</v>
      </c>
      <c r="Z36" s="53">
        <v>42.6477</v>
      </c>
      <c r="AA36" s="53">
        <v>1413.27</v>
      </c>
      <c r="AB36" s="53">
        <v>19.55</v>
      </c>
      <c r="AC36" s="54">
        <v>0.39257500000000001</v>
      </c>
      <c r="AD36" s="132"/>
      <c r="AE36" s="132"/>
      <c r="AF36" s="132"/>
    </row>
    <row r="37" spans="1:32">
      <c r="A37" s="5"/>
      <c r="B37" s="5"/>
      <c r="C37" s="5">
        <v>32</v>
      </c>
      <c r="D37" s="113">
        <v>9202.1632000000009</v>
      </c>
      <c r="E37" s="113">
        <v>35.564999999999998</v>
      </c>
      <c r="F37" s="113">
        <v>39.4908</v>
      </c>
      <c r="G37" s="113">
        <v>40.408999999999999</v>
      </c>
      <c r="H37" s="71">
        <v>1725.26</v>
      </c>
      <c r="I37" s="72">
        <v>17.05</v>
      </c>
      <c r="J37" s="63">
        <v>0.47923888888888888</v>
      </c>
      <c r="K37" s="77" t="s">
        <v>14</v>
      </c>
      <c r="L37" s="71">
        <v>9160.7312000000002</v>
      </c>
      <c r="M37" s="71">
        <v>35.522500000000001</v>
      </c>
      <c r="N37" s="71">
        <v>39.491599999999998</v>
      </c>
      <c r="O37" s="71">
        <v>40.407800000000002</v>
      </c>
      <c r="P37" s="71">
        <v>1293.94</v>
      </c>
      <c r="Q37" s="72">
        <v>16.63</v>
      </c>
      <c r="R37" s="63">
        <v>0.35942777777777779</v>
      </c>
      <c r="S37" s="135"/>
      <c r="T37" s="135"/>
      <c r="U37" s="135"/>
      <c r="V37" s="8"/>
      <c r="W37" s="53">
        <v>9171.3080000000009</v>
      </c>
      <c r="X37" s="53">
        <v>35.537700000000001</v>
      </c>
      <c r="Y37" s="53">
        <v>39.489699999999999</v>
      </c>
      <c r="Z37" s="53">
        <v>40.405999999999999</v>
      </c>
      <c r="AA37" s="53">
        <v>1357.8</v>
      </c>
      <c r="AB37" s="53">
        <v>17.02</v>
      </c>
      <c r="AC37" s="54">
        <v>0.37716666666666665</v>
      </c>
      <c r="AD37" s="132"/>
      <c r="AE37" s="132"/>
      <c r="AF37" s="132"/>
    </row>
    <row r="38" spans="1:32" ht="15.75" thickBot="1">
      <c r="A38" s="5"/>
      <c r="B38" s="6"/>
      <c r="C38" s="6">
        <v>37</v>
      </c>
      <c r="D38" s="114">
        <v>5154.1952000000001</v>
      </c>
      <c r="E38" s="114">
        <v>32.575200000000002</v>
      </c>
      <c r="F38" s="114">
        <v>37.433999999999997</v>
      </c>
      <c r="G38" s="114">
        <v>38.252400000000002</v>
      </c>
      <c r="H38" s="73">
        <v>1667.59</v>
      </c>
      <c r="I38" s="74">
        <v>15.03</v>
      </c>
      <c r="J38" s="64">
        <v>0.46321944444444441</v>
      </c>
      <c r="K38" s="79" t="s">
        <v>14</v>
      </c>
      <c r="L38" s="73">
        <v>5128.2808000000005</v>
      </c>
      <c r="M38" s="73">
        <v>32.540900000000001</v>
      </c>
      <c r="N38" s="73">
        <v>37.431800000000003</v>
      </c>
      <c r="O38" s="73">
        <v>38.248600000000003</v>
      </c>
      <c r="P38" s="73">
        <v>1248.23</v>
      </c>
      <c r="Q38" s="74">
        <v>14.29</v>
      </c>
      <c r="R38" s="64">
        <v>0.34673055555555554</v>
      </c>
      <c r="S38" s="136"/>
      <c r="T38" s="136"/>
      <c r="U38" s="136"/>
      <c r="V38" s="6"/>
      <c r="W38" s="55">
        <v>5133.4664000000002</v>
      </c>
      <c r="X38" s="55">
        <v>32.552399999999999</v>
      </c>
      <c r="Y38" s="55">
        <v>37.429299999999998</v>
      </c>
      <c r="Z38" s="55">
        <v>38.250599999999999</v>
      </c>
      <c r="AA38" s="55">
        <v>1309.3499999999999</v>
      </c>
      <c r="AB38" s="55">
        <v>14.81</v>
      </c>
      <c r="AC38" s="56">
        <v>0.3637083333333333</v>
      </c>
      <c r="AD38" s="133"/>
      <c r="AE38" s="133"/>
      <c r="AF38" s="133"/>
    </row>
    <row r="39" spans="1:32">
      <c r="A39" s="5"/>
      <c r="B39" s="4" t="s">
        <v>37</v>
      </c>
      <c r="C39" s="4">
        <v>22</v>
      </c>
      <c r="D39" s="115">
        <v>48268.319199999998</v>
      </c>
      <c r="E39" s="115">
        <v>40.804600000000001</v>
      </c>
      <c r="F39" s="115">
        <v>42.311399999999999</v>
      </c>
      <c r="G39" s="115">
        <v>43.048000000000002</v>
      </c>
      <c r="H39" s="75">
        <v>1733.72</v>
      </c>
      <c r="I39" s="72">
        <v>24.82</v>
      </c>
      <c r="J39" s="65">
        <v>0.4815888888888889</v>
      </c>
      <c r="K39" s="76" t="s">
        <v>14</v>
      </c>
      <c r="L39" s="75">
        <v>48085.843200000003</v>
      </c>
      <c r="M39" s="75">
        <v>40.700200000000002</v>
      </c>
      <c r="N39" s="75">
        <v>42.308199999999999</v>
      </c>
      <c r="O39" s="75">
        <v>43.045099999999998</v>
      </c>
      <c r="P39" s="75">
        <v>1274.04</v>
      </c>
      <c r="Q39" s="72">
        <v>24.75</v>
      </c>
      <c r="R39" s="65">
        <v>0.35389999999999999</v>
      </c>
      <c r="S39" s="134">
        <v>0.57652356082480427</v>
      </c>
      <c r="T39" s="134">
        <v>-0.52198337661732985</v>
      </c>
      <c r="U39" s="134">
        <v>-0.4950830362630998</v>
      </c>
      <c r="V39" s="7"/>
      <c r="W39" s="57">
        <v>48136.491199999997</v>
      </c>
      <c r="X39" s="57">
        <v>40.734499999999997</v>
      </c>
      <c r="Y39" s="57">
        <v>42.308500000000002</v>
      </c>
      <c r="Z39" s="57">
        <v>43.044699999999999</v>
      </c>
      <c r="AA39" s="57">
        <v>1344.19</v>
      </c>
      <c r="AB39" s="57">
        <v>24.25</v>
      </c>
      <c r="AC39" s="58">
        <v>0.37338611111111114</v>
      </c>
      <c r="AD39" s="131">
        <v>0.35575546096333621</v>
      </c>
      <c r="AE39" s="131">
        <v>-0.36196769970308074</v>
      </c>
      <c r="AF39" s="131">
        <v>-0.34860008254881114</v>
      </c>
    </row>
    <row r="40" spans="1:32">
      <c r="A40" s="5"/>
      <c r="B40" s="5" t="s">
        <v>38</v>
      </c>
      <c r="C40" s="5">
        <v>27</v>
      </c>
      <c r="D40" s="113">
        <v>30107.1976</v>
      </c>
      <c r="E40" s="113">
        <v>36.556800000000003</v>
      </c>
      <c r="F40" s="113">
        <v>39.049300000000002</v>
      </c>
      <c r="G40" s="113">
        <v>39.744399999999999</v>
      </c>
      <c r="H40" s="71">
        <v>1625.37</v>
      </c>
      <c r="I40" s="72">
        <v>21.3</v>
      </c>
      <c r="J40" s="63">
        <v>0.45149166666666662</v>
      </c>
      <c r="K40" s="77" t="s">
        <v>14</v>
      </c>
      <c r="L40" s="71">
        <v>29961.525600000001</v>
      </c>
      <c r="M40" s="71">
        <v>36.468699999999998</v>
      </c>
      <c r="N40" s="71">
        <v>39.047199999999997</v>
      </c>
      <c r="O40" s="71">
        <v>39.741</v>
      </c>
      <c r="P40" s="71">
        <v>1202.51</v>
      </c>
      <c r="Q40" s="72">
        <v>21.39</v>
      </c>
      <c r="R40" s="63">
        <v>0.33403055555555555</v>
      </c>
      <c r="S40" s="135"/>
      <c r="T40" s="135"/>
      <c r="U40" s="135"/>
      <c r="V40" s="8"/>
      <c r="W40" s="53">
        <v>30000.444800000001</v>
      </c>
      <c r="X40" s="53">
        <v>36.497700000000002</v>
      </c>
      <c r="Y40" s="53">
        <v>39.048299999999998</v>
      </c>
      <c r="Z40" s="53">
        <v>39.741100000000003</v>
      </c>
      <c r="AA40" s="53">
        <v>1266.06</v>
      </c>
      <c r="AB40" s="53">
        <v>21.21</v>
      </c>
      <c r="AC40" s="54">
        <v>0.35168333333333329</v>
      </c>
      <c r="AD40" s="132"/>
      <c r="AE40" s="132"/>
      <c r="AF40" s="132"/>
    </row>
    <row r="41" spans="1:32">
      <c r="A41" s="5"/>
      <c r="B41" s="5"/>
      <c r="C41" s="5">
        <v>32</v>
      </c>
      <c r="D41" s="113">
        <v>17536.414400000001</v>
      </c>
      <c r="E41" s="113">
        <v>32.663899999999998</v>
      </c>
      <c r="F41" s="113">
        <v>36.6449</v>
      </c>
      <c r="G41" s="113">
        <v>37.2744</v>
      </c>
      <c r="H41" s="71">
        <v>1530.98</v>
      </c>
      <c r="I41" s="72">
        <v>18.760000000000002</v>
      </c>
      <c r="J41" s="63">
        <v>0.42527222222222222</v>
      </c>
      <c r="K41" s="77" t="s">
        <v>14</v>
      </c>
      <c r="L41" s="71">
        <v>17418.139200000001</v>
      </c>
      <c r="M41" s="71">
        <v>32.584299999999999</v>
      </c>
      <c r="N41" s="71">
        <v>36.644799999999996</v>
      </c>
      <c r="O41" s="71">
        <v>37.275300000000001</v>
      </c>
      <c r="P41" s="71">
        <v>1141.18</v>
      </c>
      <c r="Q41" s="72">
        <v>18.59</v>
      </c>
      <c r="R41" s="63">
        <v>0.31699444444444447</v>
      </c>
      <c r="S41" s="135"/>
      <c r="T41" s="135"/>
      <c r="U41" s="135"/>
      <c r="V41" s="8"/>
      <c r="W41" s="53">
        <v>17450.171200000001</v>
      </c>
      <c r="X41" s="53">
        <v>32.61</v>
      </c>
      <c r="Y41" s="53">
        <v>36.642699999999998</v>
      </c>
      <c r="Z41" s="53">
        <v>37.275500000000001</v>
      </c>
      <c r="AA41" s="53">
        <v>1197.1199999999999</v>
      </c>
      <c r="AB41" s="53">
        <v>18.21</v>
      </c>
      <c r="AC41" s="54">
        <v>0.33253333333333329</v>
      </c>
      <c r="AD41" s="132"/>
      <c r="AE41" s="132"/>
      <c r="AF41" s="132"/>
    </row>
    <row r="42" spans="1:32" ht="15.75" thickBot="1">
      <c r="A42" s="5"/>
      <c r="B42" s="6"/>
      <c r="C42" s="6">
        <v>37</v>
      </c>
      <c r="D42" s="114">
        <v>9292.2559999999994</v>
      </c>
      <c r="E42" s="114">
        <v>29.0869</v>
      </c>
      <c r="F42" s="114">
        <v>34.528500000000001</v>
      </c>
      <c r="G42" s="114">
        <v>35.086399999999998</v>
      </c>
      <c r="H42" s="73">
        <v>1450.96</v>
      </c>
      <c r="I42" s="74">
        <v>15.99</v>
      </c>
      <c r="J42" s="64">
        <v>0.40304444444444443</v>
      </c>
      <c r="K42" s="79" t="s">
        <v>14</v>
      </c>
      <c r="L42" s="73">
        <v>9224.1808000000001</v>
      </c>
      <c r="M42" s="73">
        <v>29.032900000000001</v>
      </c>
      <c r="N42" s="73">
        <v>34.529699999999998</v>
      </c>
      <c r="O42" s="73">
        <v>35.081899999999997</v>
      </c>
      <c r="P42" s="73">
        <v>1086.8499999999999</v>
      </c>
      <c r="Q42" s="74">
        <v>15.69</v>
      </c>
      <c r="R42" s="64">
        <v>0.30190277777777774</v>
      </c>
      <c r="S42" s="136"/>
      <c r="T42" s="136"/>
      <c r="U42" s="136"/>
      <c r="V42" s="6"/>
      <c r="W42" s="55">
        <v>9241.6448</v>
      </c>
      <c r="X42" s="55">
        <v>29.049900000000001</v>
      </c>
      <c r="Y42" s="55">
        <v>34.526499999999999</v>
      </c>
      <c r="Z42" s="55">
        <v>35.081299999999999</v>
      </c>
      <c r="AA42" s="55">
        <v>1138.06</v>
      </c>
      <c r="AB42" s="55">
        <v>15.44</v>
      </c>
      <c r="AC42" s="56">
        <v>0.31612777777777779</v>
      </c>
      <c r="AD42" s="133"/>
      <c r="AE42" s="133"/>
      <c r="AF42" s="133"/>
    </row>
    <row r="43" spans="1:32">
      <c r="A43" s="5"/>
      <c r="B43" s="4" t="s">
        <v>39</v>
      </c>
      <c r="C43" s="4">
        <v>22</v>
      </c>
      <c r="D43" s="115">
        <v>16864.752799999998</v>
      </c>
      <c r="E43" s="115">
        <v>42.0488</v>
      </c>
      <c r="F43" s="115">
        <v>43.180500000000002</v>
      </c>
      <c r="G43" s="115">
        <v>44.110199999999999</v>
      </c>
      <c r="H43" s="75">
        <v>973.85</v>
      </c>
      <c r="I43" s="72">
        <v>11.23</v>
      </c>
      <c r="J43" s="65">
        <v>0.27051388888888889</v>
      </c>
      <c r="K43" s="76" t="s">
        <v>14</v>
      </c>
      <c r="L43" s="75">
        <v>16774.597600000001</v>
      </c>
      <c r="M43" s="75">
        <v>41.969299999999997</v>
      </c>
      <c r="N43" s="75">
        <v>43.173299999999998</v>
      </c>
      <c r="O43" s="75">
        <v>44.104199999999999</v>
      </c>
      <c r="P43" s="75">
        <v>729</v>
      </c>
      <c r="Q43" s="72">
        <v>11.02</v>
      </c>
      <c r="R43" s="65">
        <v>0.20250000000000001</v>
      </c>
      <c r="S43" s="134">
        <v>0.36985907780484606</v>
      </c>
      <c r="T43" s="134">
        <v>-0.63675216217742303</v>
      </c>
      <c r="U43" s="134">
        <v>-0.68206573153923866</v>
      </c>
      <c r="V43" s="7"/>
      <c r="W43" s="57">
        <v>16796.592799999999</v>
      </c>
      <c r="X43" s="57">
        <v>41.996499999999997</v>
      </c>
      <c r="Y43" s="57">
        <v>43.176400000000001</v>
      </c>
      <c r="Z43" s="57">
        <v>44.1038</v>
      </c>
      <c r="AA43" s="57">
        <v>766.13</v>
      </c>
      <c r="AB43" s="57">
        <v>10.96</v>
      </c>
      <c r="AC43" s="58">
        <v>0.21281388888888889</v>
      </c>
      <c r="AD43" s="131">
        <v>0.20121604462928211</v>
      </c>
      <c r="AE43" s="131">
        <v>-0.43872382080444305</v>
      </c>
      <c r="AF43" s="131">
        <v>-0.40323381881178788</v>
      </c>
    </row>
    <row r="44" spans="1:32">
      <c r="A44" s="5"/>
      <c r="B44" s="5" t="s">
        <v>40</v>
      </c>
      <c r="C44" s="5">
        <v>27</v>
      </c>
      <c r="D44" s="113">
        <v>10177.894399999999</v>
      </c>
      <c r="E44" s="113">
        <v>38.525599999999997</v>
      </c>
      <c r="F44" s="113">
        <v>39.981699999999996</v>
      </c>
      <c r="G44" s="113">
        <v>41.423400000000001</v>
      </c>
      <c r="H44" s="71">
        <v>921.15</v>
      </c>
      <c r="I44" s="72">
        <v>9.84</v>
      </c>
      <c r="J44" s="63">
        <v>0.25587500000000002</v>
      </c>
      <c r="K44" s="77" t="s">
        <v>14</v>
      </c>
      <c r="L44" s="71">
        <v>10114.9432</v>
      </c>
      <c r="M44" s="71">
        <v>38.456299999999999</v>
      </c>
      <c r="N44" s="71">
        <v>39.978499999999997</v>
      </c>
      <c r="O44" s="71">
        <v>41.423000000000002</v>
      </c>
      <c r="P44" s="71">
        <v>692.14</v>
      </c>
      <c r="Q44" s="72">
        <v>9.68</v>
      </c>
      <c r="R44" s="63">
        <v>0.1922611111111111</v>
      </c>
      <c r="S44" s="135"/>
      <c r="T44" s="135"/>
      <c r="U44" s="135"/>
      <c r="V44" s="8"/>
      <c r="W44" s="53">
        <v>10133.512000000001</v>
      </c>
      <c r="X44" s="53">
        <v>38.480600000000003</v>
      </c>
      <c r="Y44" s="53">
        <v>39.978099999999998</v>
      </c>
      <c r="Z44" s="53">
        <v>41.417999999999999</v>
      </c>
      <c r="AA44" s="53">
        <v>725.9</v>
      </c>
      <c r="AB44" s="53">
        <v>9.5500000000000007</v>
      </c>
      <c r="AC44" s="54">
        <v>0.2016388888888889</v>
      </c>
      <c r="AD44" s="132"/>
      <c r="AE44" s="132"/>
      <c r="AF44" s="132"/>
    </row>
    <row r="45" spans="1:32">
      <c r="A45" s="5"/>
      <c r="B45" s="5"/>
      <c r="C45" s="5">
        <v>32</v>
      </c>
      <c r="D45" s="113">
        <v>5640.8440000000001</v>
      </c>
      <c r="E45" s="113">
        <v>35.0471</v>
      </c>
      <c r="F45" s="113">
        <v>37.555900000000001</v>
      </c>
      <c r="G45" s="113">
        <v>39.248100000000001</v>
      </c>
      <c r="H45" s="71">
        <v>875.28</v>
      </c>
      <c r="I45" s="72">
        <v>8.51</v>
      </c>
      <c r="J45" s="63">
        <v>0.24313333333333331</v>
      </c>
      <c r="K45" s="77" t="s">
        <v>14</v>
      </c>
      <c r="L45" s="71">
        <v>5593.6696000000002</v>
      </c>
      <c r="M45" s="71">
        <v>34.986899999999999</v>
      </c>
      <c r="N45" s="71">
        <v>37.553699999999999</v>
      </c>
      <c r="O45" s="71">
        <v>39.245199999999997</v>
      </c>
      <c r="P45" s="71">
        <v>658.4</v>
      </c>
      <c r="Q45" s="72">
        <v>8.34</v>
      </c>
      <c r="R45" s="63">
        <v>0.18288888888888888</v>
      </c>
      <c r="S45" s="135"/>
      <c r="T45" s="135"/>
      <c r="U45" s="135"/>
      <c r="V45" s="8"/>
      <c r="W45" s="53">
        <v>5605.6927999999998</v>
      </c>
      <c r="X45" s="53">
        <v>35.006</v>
      </c>
      <c r="Y45" s="53">
        <v>37.5535</v>
      </c>
      <c r="Z45" s="53">
        <v>39.244500000000002</v>
      </c>
      <c r="AA45" s="53">
        <v>689.23</v>
      </c>
      <c r="AB45" s="53">
        <v>8.56</v>
      </c>
      <c r="AC45" s="54">
        <v>0.19145277777777778</v>
      </c>
      <c r="AD45" s="132"/>
      <c r="AE45" s="132"/>
      <c r="AF45" s="132"/>
    </row>
    <row r="46" spans="1:32" ht="15.75" thickBot="1">
      <c r="A46" s="6"/>
      <c r="B46" s="6"/>
      <c r="C46" s="6">
        <v>37</v>
      </c>
      <c r="D46" s="114">
        <v>2738.02</v>
      </c>
      <c r="E46" s="114">
        <v>31.809000000000001</v>
      </c>
      <c r="F46" s="114">
        <v>35.488100000000003</v>
      </c>
      <c r="G46" s="114">
        <v>37.115400000000001</v>
      </c>
      <c r="H46" s="73">
        <v>837.17</v>
      </c>
      <c r="I46" s="74">
        <v>7.34</v>
      </c>
      <c r="J46" s="64">
        <v>0.23254722222222221</v>
      </c>
      <c r="K46" s="79" t="s">
        <v>14</v>
      </c>
      <c r="L46" s="73">
        <v>2716.384</v>
      </c>
      <c r="M46" s="73">
        <v>31.775700000000001</v>
      </c>
      <c r="N46" s="73">
        <v>35.491900000000001</v>
      </c>
      <c r="O46" s="73">
        <v>37.122100000000003</v>
      </c>
      <c r="P46" s="73">
        <v>630.54999999999995</v>
      </c>
      <c r="Q46" s="74">
        <v>7.25</v>
      </c>
      <c r="R46" s="64">
        <v>0.17515277777777777</v>
      </c>
      <c r="S46" s="136"/>
      <c r="T46" s="136"/>
      <c r="U46" s="136"/>
      <c r="V46" s="6"/>
      <c r="W46" s="55">
        <v>2722.6608000000001</v>
      </c>
      <c r="X46" s="55">
        <v>31.786799999999999</v>
      </c>
      <c r="Y46" s="55">
        <v>35.489800000000002</v>
      </c>
      <c r="Z46" s="55">
        <v>37.115699999999997</v>
      </c>
      <c r="AA46" s="55">
        <v>658.99</v>
      </c>
      <c r="AB46" s="55">
        <v>7.26</v>
      </c>
      <c r="AC46" s="56">
        <v>0.18305277777777779</v>
      </c>
      <c r="AD46" s="133"/>
      <c r="AE46" s="133"/>
      <c r="AF46" s="133"/>
    </row>
    <row r="47" spans="1:32">
      <c r="A47" s="4" t="s">
        <v>41</v>
      </c>
      <c r="B47" s="4" t="s">
        <v>42</v>
      </c>
      <c r="C47" s="4">
        <v>22</v>
      </c>
      <c r="D47" s="115">
        <v>6065.3455999999996</v>
      </c>
      <c r="E47" s="115">
        <v>42.555</v>
      </c>
      <c r="F47" s="115">
        <v>44.857500000000002</v>
      </c>
      <c r="G47" s="115">
        <v>44.610399999999998</v>
      </c>
      <c r="H47" s="75">
        <v>387.36</v>
      </c>
      <c r="I47" s="72">
        <v>4.8099999999999996</v>
      </c>
      <c r="J47" s="65">
        <v>0.1076</v>
      </c>
      <c r="K47" s="76" t="s">
        <v>14</v>
      </c>
      <c r="L47" s="75">
        <v>6045.1216000000004</v>
      </c>
      <c r="M47" s="75">
        <v>42.486699999999999</v>
      </c>
      <c r="N47" s="75">
        <v>44.8566</v>
      </c>
      <c r="O47" s="75">
        <v>44.603700000000003</v>
      </c>
      <c r="P47" s="75">
        <v>287.81</v>
      </c>
      <c r="Q47" s="72">
        <v>4.72</v>
      </c>
      <c r="R47" s="65">
        <v>7.9947222222222225E-2</v>
      </c>
      <c r="S47" s="134">
        <v>0.41889423959471372</v>
      </c>
      <c r="T47" s="134">
        <v>-0.32362297660387673</v>
      </c>
      <c r="U47" s="134">
        <v>-0.39760641825096199</v>
      </c>
      <c r="V47" s="7"/>
      <c r="W47" s="57">
        <v>6051.4768000000004</v>
      </c>
      <c r="X47" s="57">
        <v>42.512799999999999</v>
      </c>
      <c r="Y47" s="57">
        <v>44.856200000000001</v>
      </c>
      <c r="Z47" s="57">
        <v>44.606999999999999</v>
      </c>
      <c r="AA47" s="57">
        <v>302.23</v>
      </c>
      <c r="AB47" s="57">
        <v>4.71</v>
      </c>
      <c r="AC47" s="58">
        <v>8.3952777777777779E-2</v>
      </c>
      <c r="AD47" s="131">
        <v>0.23691965685643801</v>
      </c>
      <c r="AE47" s="131">
        <v>-0.24294809694793695</v>
      </c>
      <c r="AF47" s="131">
        <v>-0.27292681363103588</v>
      </c>
    </row>
    <row r="48" spans="1:32">
      <c r="A48" s="5" t="s">
        <v>43</v>
      </c>
      <c r="B48" s="5" t="s">
        <v>44</v>
      </c>
      <c r="C48" s="5">
        <v>27</v>
      </c>
      <c r="D48" s="113">
        <v>3583.3328000000001</v>
      </c>
      <c r="E48" s="113">
        <v>38.915799999999997</v>
      </c>
      <c r="F48" s="113">
        <v>41.814599999999999</v>
      </c>
      <c r="G48" s="113">
        <v>41.256500000000003</v>
      </c>
      <c r="H48" s="71">
        <v>367.54</v>
      </c>
      <c r="I48" s="72">
        <v>3.98</v>
      </c>
      <c r="J48" s="63">
        <v>0.10209444444444445</v>
      </c>
      <c r="K48" s="77" t="s">
        <v>14</v>
      </c>
      <c r="L48" s="71">
        <v>3569.9472000000001</v>
      </c>
      <c r="M48" s="71">
        <v>38.8628</v>
      </c>
      <c r="N48" s="71">
        <v>41.815100000000001</v>
      </c>
      <c r="O48" s="71">
        <v>41.257199999999997</v>
      </c>
      <c r="P48" s="71">
        <v>275.20999999999998</v>
      </c>
      <c r="Q48" s="72">
        <v>3.91</v>
      </c>
      <c r="R48" s="63">
        <v>7.6447222222222222E-2</v>
      </c>
      <c r="S48" s="135"/>
      <c r="T48" s="135"/>
      <c r="U48" s="135"/>
      <c r="V48" s="8"/>
      <c r="W48" s="53">
        <v>3574.3935999999999</v>
      </c>
      <c r="X48" s="53">
        <v>38.881599999999999</v>
      </c>
      <c r="Y48" s="53">
        <v>41.814399999999999</v>
      </c>
      <c r="Z48" s="53">
        <v>41.252899999999997</v>
      </c>
      <c r="AA48" s="53">
        <v>287.74</v>
      </c>
      <c r="AB48" s="53">
        <v>3.92</v>
      </c>
      <c r="AC48" s="54">
        <v>7.9927777777777778E-2</v>
      </c>
      <c r="AD48" s="132"/>
      <c r="AE48" s="132"/>
      <c r="AF48" s="132"/>
    </row>
    <row r="49" spans="1:32">
      <c r="A49" s="5"/>
      <c r="B49" s="5"/>
      <c r="C49" s="5">
        <v>32</v>
      </c>
      <c r="D49" s="113">
        <v>1987.6120000000001</v>
      </c>
      <c r="E49" s="113">
        <v>35.53</v>
      </c>
      <c r="F49" s="113">
        <v>39.296799999999998</v>
      </c>
      <c r="G49" s="113">
        <v>38.541600000000003</v>
      </c>
      <c r="H49" s="71">
        <v>350</v>
      </c>
      <c r="I49" s="72">
        <v>3.32</v>
      </c>
      <c r="J49" s="63">
        <v>9.7222222222222224E-2</v>
      </c>
      <c r="K49" s="77" t="s">
        <v>14</v>
      </c>
      <c r="L49" s="71">
        <v>1979.6271999999999</v>
      </c>
      <c r="M49" s="71">
        <v>35.488900000000001</v>
      </c>
      <c r="N49" s="71">
        <v>39.290900000000001</v>
      </c>
      <c r="O49" s="71">
        <v>38.547600000000003</v>
      </c>
      <c r="P49" s="71">
        <v>261.26</v>
      </c>
      <c r="Q49" s="72">
        <v>3.28</v>
      </c>
      <c r="R49" s="63">
        <v>7.2572222222222219E-2</v>
      </c>
      <c r="S49" s="135"/>
      <c r="T49" s="135"/>
      <c r="U49" s="135"/>
      <c r="V49" s="8"/>
      <c r="W49" s="53">
        <v>1981.2272</v>
      </c>
      <c r="X49" s="53">
        <v>35.502499999999998</v>
      </c>
      <c r="Y49" s="53">
        <v>39.293999999999997</v>
      </c>
      <c r="Z49" s="53">
        <v>38.5471</v>
      </c>
      <c r="AA49" s="53">
        <v>273.98</v>
      </c>
      <c r="AB49" s="53">
        <v>3.33</v>
      </c>
      <c r="AC49" s="54">
        <v>7.6105555555555565E-2</v>
      </c>
      <c r="AD49" s="132"/>
      <c r="AE49" s="132"/>
      <c r="AF49" s="132"/>
    </row>
    <row r="50" spans="1:32" ht="15.75" thickBot="1">
      <c r="A50" s="5"/>
      <c r="B50" s="6"/>
      <c r="C50" s="6">
        <v>37</v>
      </c>
      <c r="D50" s="114">
        <v>1071.54</v>
      </c>
      <c r="E50" s="114">
        <v>32.520000000000003</v>
      </c>
      <c r="F50" s="114">
        <v>36.902999999999999</v>
      </c>
      <c r="G50" s="114">
        <v>35.939799999999998</v>
      </c>
      <c r="H50" s="73">
        <v>335.07</v>
      </c>
      <c r="I50" s="74">
        <v>2.86</v>
      </c>
      <c r="J50" s="64">
        <v>9.3075000000000005E-2</v>
      </c>
      <c r="K50" s="79" t="s">
        <v>14</v>
      </c>
      <c r="L50" s="73">
        <v>1066.7392</v>
      </c>
      <c r="M50" s="73">
        <v>32.491900000000001</v>
      </c>
      <c r="N50" s="73">
        <v>36.896299999999997</v>
      </c>
      <c r="O50" s="73">
        <v>35.931699999999999</v>
      </c>
      <c r="P50" s="73">
        <v>250.19</v>
      </c>
      <c r="Q50" s="74">
        <v>2.76</v>
      </c>
      <c r="R50" s="64">
        <v>6.9497222222222224E-2</v>
      </c>
      <c r="S50" s="136"/>
      <c r="T50" s="136"/>
      <c r="U50" s="136"/>
      <c r="V50" s="6"/>
      <c r="W50" s="55">
        <v>1066.9744000000001</v>
      </c>
      <c r="X50" s="55">
        <v>32.499600000000001</v>
      </c>
      <c r="Y50" s="55">
        <v>36.8962</v>
      </c>
      <c r="Z50" s="55">
        <v>35.9343</v>
      </c>
      <c r="AA50" s="55">
        <v>262.81</v>
      </c>
      <c r="AB50" s="55">
        <v>2.75</v>
      </c>
      <c r="AC50" s="56">
        <v>7.3002777777777778E-2</v>
      </c>
      <c r="AD50" s="133"/>
      <c r="AE50" s="133"/>
      <c r="AF50" s="133"/>
    </row>
    <row r="51" spans="1:32">
      <c r="A51" s="5"/>
      <c r="B51" s="4" t="s">
        <v>45</v>
      </c>
      <c r="C51" s="4">
        <v>22</v>
      </c>
      <c r="D51" s="115">
        <v>14457.864799999999</v>
      </c>
      <c r="E51" s="115">
        <v>40.9724</v>
      </c>
      <c r="F51" s="115">
        <v>43.090800000000002</v>
      </c>
      <c r="G51" s="115">
        <v>43.9833</v>
      </c>
      <c r="H51" s="75">
        <v>497.5</v>
      </c>
      <c r="I51" s="72">
        <v>7.2</v>
      </c>
      <c r="J51" s="65">
        <v>0.13819444444444445</v>
      </c>
      <c r="K51" s="76" t="s">
        <v>14</v>
      </c>
      <c r="L51" s="75">
        <v>14398.4696</v>
      </c>
      <c r="M51" s="75">
        <v>40.862699999999997</v>
      </c>
      <c r="N51" s="75">
        <v>43.087600000000002</v>
      </c>
      <c r="O51" s="75">
        <v>43.980499999999999</v>
      </c>
      <c r="P51" s="75">
        <v>361.37</v>
      </c>
      <c r="Q51" s="72">
        <v>7.16</v>
      </c>
      <c r="R51" s="65">
        <v>0.10038055555555556</v>
      </c>
      <c r="S51" s="134">
        <v>0.4801784061570169</v>
      </c>
      <c r="T51" s="134">
        <v>-0.43780186168186352</v>
      </c>
      <c r="U51" s="134">
        <v>-0.47329695819218198</v>
      </c>
      <c r="V51" s="7"/>
      <c r="W51" s="57">
        <v>14414.9936</v>
      </c>
      <c r="X51" s="57">
        <v>40.898099999999999</v>
      </c>
      <c r="Y51" s="57">
        <v>43.086199999999998</v>
      </c>
      <c r="Z51" s="57">
        <v>43.984299999999998</v>
      </c>
      <c r="AA51" s="57">
        <v>382.8</v>
      </c>
      <c r="AB51" s="57">
        <v>7.04</v>
      </c>
      <c r="AC51" s="58">
        <v>0.10633333333333334</v>
      </c>
      <c r="AD51" s="131">
        <v>0.30128206452915141</v>
      </c>
      <c r="AE51" s="131">
        <v>-0.34281169975025616</v>
      </c>
      <c r="AF51" s="131">
        <v>-0.2782706590726769</v>
      </c>
    </row>
    <row r="52" spans="1:32">
      <c r="A52" s="5"/>
      <c r="B52" s="5" t="s">
        <v>46</v>
      </c>
      <c r="C52" s="5">
        <v>27</v>
      </c>
      <c r="D52" s="113">
        <v>9267.1416000000008</v>
      </c>
      <c r="E52" s="113">
        <v>36.4878</v>
      </c>
      <c r="F52" s="113">
        <v>40.516800000000003</v>
      </c>
      <c r="G52" s="113">
        <v>41.429400000000001</v>
      </c>
      <c r="H52" s="71">
        <v>463.89</v>
      </c>
      <c r="I52" s="72">
        <v>6.07</v>
      </c>
      <c r="J52" s="63">
        <v>0.12885833333333332</v>
      </c>
      <c r="K52" s="77" t="s">
        <v>14</v>
      </c>
      <c r="L52" s="71">
        <v>9226.1527999999998</v>
      </c>
      <c r="M52" s="71">
        <v>36.406700000000001</v>
      </c>
      <c r="N52" s="71">
        <v>40.517899999999997</v>
      </c>
      <c r="O52" s="71">
        <v>41.432499999999997</v>
      </c>
      <c r="P52" s="71">
        <v>340.78</v>
      </c>
      <c r="Q52" s="72">
        <v>6.02</v>
      </c>
      <c r="R52" s="63">
        <v>9.4661111111111099E-2</v>
      </c>
      <c r="S52" s="135"/>
      <c r="T52" s="135"/>
      <c r="U52" s="135"/>
      <c r="V52" s="8"/>
      <c r="W52" s="53">
        <v>9237.7407999999996</v>
      </c>
      <c r="X52" s="53">
        <v>36.433100000000003</v>
      </c>
      <c r="Y52" s="53">
        <v>40.517200000000003</v>
      </c>
      <c r="Z52" s="53">
        <v>41.427300000000002</v>
      </c>
      <c r="AA52" s="53">
        <v>358.68</v>
      </c>
      <c r="AB52" s="53">
        <v>6</v>
      </c>
      <c r="AC52" s="54">
        <v>9.9633333333333338E-2</v>
      </c>
      <c r="AD52" s="132"/>
      <c r="AE52" s="132"/>
      <c r="AF52" s="132"/>
    </row>
    <row r="53" spans="1:32">
      <c r="A53" s="5"/>
      <c r="B53" s="5"/>
      <c r="C53" s="5">
        <v>32</v>
      </c>
      <c r="D53" s="113">
        <v>5651.8104000000003</v>
      </c>
      <c r="E53" s="113">
        <v>32.581499999999998</v>
      </c>
      <c r="F53" s="113">
        <v>38.733600000000003</v>
      </c>
      <c r="G53" s="113">
        <v>39.485500000000002</v>
      </c>
      <c r="H53" s="71">
        <v>436.74</v>
      </c>
      <c r="I53" s="72">
        <v>5.13</v>
      </c>
      <c r="J53" s="63">
        <v>0.12131666666666667</v>
      </c>
      <c r="K53" s="77" t="s">
        <v>14</v>
      </c>
      <c r="L53" s="71">
        <v>5623.2528000000002</v>
      </c>
      <c r="M53" s="71">
        <v>32.511200000000002</v>
      </c>
      <c r="N53" s="71">
        <v>38.730499999999999</v>
      </c>
      <c r="O53" s="71">
        <v>39.4846</v>
      </c>
      <c r="P53" s="71">
        <v>321.97000000000003</v>
      </c>
      <c r="Q53" s="72">
        <v>5.08</v>
      </c>
      <c r="R53" s="63">
        <v>8.9436111111111119E-2</v>
      </c>
      <c r="S53" s="135"/>
      <c r="T53" s="135"/>
      <c r="U53" s="135"/>
      <c r="V53" s="8"/>
      <c r="W53" s="53">
        <v>5630.4567999999999</v>
      </c>
      <c r="X53" s="53">
        <v>32.533200000000001</v>
      </c>
      <c r="Y53" s="53">
        <v>38.730699999999999</v>
      </c>
      <c r="Z53" s="53">
        <v>39.482300000000002</v>
      </c>
      <c r="AA53" s="53">
        <v>338.95</v>
      </c>
      <c r="AB53" s="53">
        <v>5.07</v>
      </c>
      <c r="AC53" s="54">
        <v>9.415277777777778E-2</v>
      </c>
      <c r="AD53" s="132"/>
      <c r="AE53" s="132"/>
      <c r="AF53" s="132"/>
    </row>
    <row r="54" spans="1:32" ht="15.75" thickBot="1">
      <c r="A54" s="5"/>
      <c r="B54" s="6"/>
      <c r="C54" s="6">
        <v>37</v>
      </c>
      <c r="D54" s="114">
        <v>3317.3488000000002</v>
      </c>
      <c r="E54" s="114">
        <v>29.074200000000001</v>
      </c>
      <c r="F54" s="114">
        <v>37.2423</v>
      </c>
      <c r="G54" s="114">
        <v>37.596499999999999</v>
      </c>
      <c r="H54" s="73">
        <v>415.4</v>
      </c>
      <c r="I54" s="74">
        <v>4.53</v>
      </c>
      <c r="J54" s="64">
        <v>0.11538888888888889</v>
      </c>
      <c r="K54" s="79" t="s">
        <v>14</v>
      </c>
      <c r="L54" s="73">
        <v>3297.5767999999998</v>
      </c>
      <c r="M54" s="73">
        <v>29.012</v>
      </c>
      <c r="N54" s="73">
        <v>37.238</v>
      </c>
      <c r="O54" s="73">
        <v>37.590200000000003</v>
      </c>
      <c r="P54" s="73">
        <v>307.8</v>
      </c>
      <c r="Q54" s="74">
        <v>4.63</v>
      </c>
      <c r="R54" s="64">
        <v>8.5500000000000007E-2</v>
      </c>
      <c r="S54" s="136"/>
      <c r="T54" s="136"/>
      <c r="U54" s="136"/>
      <c r="V54" s="6"/>
      <c r="W54" s="55">
        <v>3303.1448</v>
      </c>
      <c r="X54" s="55">
        <v>29.032599999999999</v>
      </c>
      <c r="Y54" s="55">
        <v>37.246600000000001</v>
      </c>
      <c r="Z54" s="55">
        <v>37.590299999999999</v>
      </c>
      <c r="AA54" s="55">
        <v>323.77999999999997</v>
      </c>
      <c r="AB54" s="55">
        <v>4.42</v>
      </c>
      <c r="AC54" s="56">
        <v>8.9938888888888888E-2</v>
      </c>
      <c r="AD54" s="133"/>
      <c r="AE54" s="133"/>
      <c r="AF54" s="133"/>
    </row>
    <row r="55" spans="1:32">
      <c r="A55" s="5"/>
      <c r="B55" s="4" t="s">
        <v>47</v>
      </c>
      <c r="C55" s="4">
        <v>22</v>
      </c>
      <c r="D55" s="115">
        <v>12731.6216</v>
      </c>
      <c r="E55" s="115">
        <v>40.732500000000002</v>
      </c>
      <c r="F55" s="115">
        <v>41.927399999999999</v>
      </c>
      <c r="G55" s="115">
        <v>42.526699999999998</v>
      </c>
      <c r="H55" s="75">
        <v>427.18</v>
      </c>
      <c r="I55" s="72">
        <v>6.25</v>
      </c>
      <c r="J55" s="65">
        <v>0.11866111111111111</v>
      </c>
      <c r="K55" s="76" t="s">
        <v>14</v>
      </c>
      <c r="L55" s="75">
        <v>12683.156000000001</v>
      </c>
      <c r="M55" s="75">
        <v>40.627099999999999</v>
      </c>
      <c r="N55" s="75">
        <v>41.9238</v>
      </c>
      <c r="O55" s="75">
        <v>42.524000000000001</v>
      </c>
      <c r="P55" s="75">
        <v>312.98</v>
      </c>
      <c r="Q55" s="72">
        <v>6.21</v>
      </c>
      <c r="R55" s="65">
        <v>8.6938888888888899E-2</v>
      </c>
      <c r="S55" s="134">
        <v>0.57327299232481366</v>
      </c>
      <c r="T55" s="134">
        <v>-0.52840327380989649</v>
      </c>
      <c r="U55" s="134">
        <v>-0.43072817071883041</v>
      </c>
      <c r="V55" s="7"/>
      <c r="W55" s="57">
        <v>12697.686400000001</v>
      </c>
      <c r="X55" s="57">
        <v>40.6629</v>
      </c>
      <c r="Y55" s="57">
        <v>41.9251</v>
      </c>
      <c r="Z55" s="57">
        <v>42.5261</v>
      </c>
      <c r="AA55" s="57">
        <v>330.96</v>
      </c>
      <c r="AB55" s="57">
        <v>6.16</v>
      </c>
      <c r="AC55" s="58">
        <v>9.1933333333333325E-2</v>
      </c>
      <c r="AD55" s="131">
        <v>0.34257854229491347</v>
      </c>
      <c r="AE55" s="131">
        <v>-0.38284917381286032</v>
      </c>
      <c r="AF55" s="131">
        <v>-0.26539250619477261</v>
      </c>
    </row>
    <row r="56" spans="1:32">
      <c r="A56" s="5"/>
      <c r="B56" s="5" t="s">
        <v>48</v>
      </c>
      <c r="C56" s="5">
        <v>27</v>
      </c>
      <c r="D56" s="113">
        <v>7833.26</v>
      </c>
      <c r="E56" s="113">
        <v>36.325000000000003</v>
      </c>
      <c r="F56" s="113">
        <v>38.721600000000002</v>
      </c>
      <c r="G56" s="113">
        <v>39.186999999999998</v>
      </c>
      <c r="H56" s="71">
        <v>400.34</v>
      </c>
      <c r="I56" s="72">
        <v>5.49</v>
      </c>
      <c r="J56" s="63">
        <v>0.11120555555555554</v>
      </c>
      <c r="K56" s="77" t="s">
        <v>14</v>
      </c>
      <c r="L56" s="71">
        <v>7792.1863999999996</v>
      </c>
      <c r="M56" s="71">
        <v>36.235599999999998</v>
      </c>
      <c r="N56" s="71">
        <v>38.722700000000003</v>
      </c>
      <c r="O56" s="71">
        <v>39.181899999999999</v>
      </c>
      <c r="P56" s="71">
        <v>295.23</v>
      </c>
      <c r="Q56" s="72">
        <v>5.31</v>
      </c>
      <c r="R56" s="63">
        <v>8.2008333333333336E-2</v>
      </c>
      <c r="S56" s="135"/>
      <c r="T56" s="135"/>
      <c r="U56" s="135"/>
      <c r="V56" s="8"/>
      <c r="W56" s="53">
        <v>7804.6927999999998</v>
      </c>
      <c r="X56" s="53">
        <v>36.266399999999997</v>
      </c>
      <c r="Y56" s="53">
        <v>38.722499999999997</v>
      </c>
      <c r="Z56" s="53">
        <v>39.1828</v>
      </c>
      <c r="AA56" s="53">
        <v>310.48</v>
      </c>
      <c r="AB56" s="53">
        <v>5.37</v>
      </c>
      <c r="AC56" s="54">
        <v>8.6244444444444443E-2</v>
      </c>
      <c r="AD56" s="132"/>
      <c r="AE56" s="132"/>
      <c r="AF56" s="132"/>
    </row>
    <row r="57" spans="1:32">
      <c r="A57" s="5"/>
      <c r="B57" s="5"/>
      <c r="C57" s="5">
        <v>32</v>
      </c>
      <c r="D57" s="113">
        <v>4350.8720000000003</v>
      </c>
      <c r="E57" s="113">
        <v>32.358499999999999</v>
      </c>
      <c r="F57" s="113">
        <v>36.2639</v>
      </c>
      <c r="G57" s="113">
        <v>36.676699999999997</v>
      </c>
      <c r="H57" s="71">
        <v>371.27</v>
      </c>
      <c r="I57" s="72">
        <v>4.58</v>
      </c>
      <c r="J57" s="63">
        <v>0.10313055555555554</v>
      </c>
      <c r="K57" s="77" t="s">
        <v>14</v>
      </c>
      <c r="L57" s="71">
        <v>4321.8328000000001</v>
      </c>
      <c r="M57" s="71">
        <v>32.288400000000003</v>
      </c>
      <c r="N57" s="71">
        <v>36.262999999999998</v>
      </c>
      <c r="O57" s="71">
        <v>36.672600000000003</v>
      </c>
      <c r="P57" s="71">
        <v>278.51</v>
      </c>
      <c r="Q57" s="72">
        <v>4.5999999999999996</v>
      </c>
      <c r="R57" s="63">
        <v>7.7363888888888885E-2</v>
      </c>
      <c r="S57" s="135"/>
      <c r="T57" s="135"/>
      <c r="U57" s="135"/>
      <c r="V57" s="8"/>
      <c r="W57" s="53">
        <v>4329.2431999999999</v>
      </c>
      <c r="X57" s="53">
        <v>32.311799999999998</v>
      </c>
      <c r="Y57" s="53">
        <v>36.263500000000001</v>
      </c>
      <c r="Z57" s="53">
        <v>36.668999999999997</v>
      </c>
      <c r="AA57" s="53">
        <v>291.7</v>
      </c>
      <c r="AB57" s="53">
        <v>4.5</v>
      </c>
      <c r="AC57" s="54">
        <v>8.1027777777777768E-2</v>
      </c>
      <c r="AD57" s="132"/>
      <c r="AE57" s="132"/>
      <c r="AF57" s="132"/>
    </row>
    <row r="58" spans="1:32" ht="15.75" thickBot="1">
      <c r="A58" s="5"/>
      <c r="B58" s="6"/>
      <c r="C58" s="6">
        <v>37</v>
      </c>
      <c r="D58" s="114">
        <v>2190.0023999999999</v>
      </c>
      <c r="E58" s="114">
        <v>28.987300000000001</v>
      </c>
      <c r="F58" s="114">
        <v>34.048299999999998</v>
      </c>
      <c r="G58" s="114">
        <v>34.461100000000002</v>
      </c>
      <c r="H58" s="73">
        <v>352.17</v>
      </c>
      <c r="I58" s="74">
        <v>3.75</v>
      </c>
      <c r="J58" s="64">
        <v>9.7825000000000009E-2</v>
      </c>
      <c r="K58" s="79" t="s">
        <v>14</v>
      </c>
      <c r="L58" s="73">
        <v>2176.712</v>
      </c>
      <c r="M58" s="73">
        <v>28.945900000000002</v>
      </c>
      <c r="N58" s="73">
        <v>34.043500000000002</v>
      </c>
      <c r="O58" s="73">
        <v>34.452500000000001</v>
      </c>
      <c r="P58" s="73">
        <v>263.74</v>
      </c>
      <c r="Q58" s="74">
        <v>3.77</v>
      </c>
      <c r="R58" s="64">
        <v>7.326111111111111E-2</v>
      </c>
      <c r="S58" s="136"/>
      <c r="T58" s="136"/>
      <c r="U58" s="136"/>
      <c r="V58" s="6"/>
      <c r="W58" s="55">
        <v>2180.1864</v>
      </c>
      <c r="X58" s="55">
        <v>28.960599999999999</v>
      </c>
      <c r="Y58" s="55">
        <v>34.045099999999998</v>
      </c>
      <c r="Z58" s="55">
        <v>34.452800000000003</v>
      </c>
      <c r="AA58" s="55">
        <v>276.64</v>
      </c>
      <c r="AB58" s="55">
        <v>3.65</v>
      </c>
      <c r="AC58" s="56">
        <v>7.6844444444444437E-2</v>
      </c>
      <c r="AD58" s="133"/>
      <c r="AE58" s="133"/>
      <c r="AF58" s="133"/>
    </row>
    <row r="59" spans="1:32">
      <c r="A59" s="5"/>
      <c r="B59" s="4" t="s">
        <v>49</v>
      </c>
      <c r="C59" s="4">
        <v>22</v>
      </c>
      <c r="D59" s="115">
        <v>5078.42</v>
      </c>
      <c r="E59" s="115">
        <v>41.993299999999998</v>
      </c>
      <c r="F59" s="115">
        <v>42.821300000000001</v>
      </c>
      <c r="G59" s="115">
        <v>43.728099999999998</v>
      </c>
      <c r="H59" s="75">
        <v>241.46</v>
      </c>
      <c r="I59" s="72">
        <v>3.08</v>
      </c>
      <c r="J59" s="65">
        <v>6.7072222222222228E-2</v>
      </c>
      <c r="K59" s="76" t="s">
        <v>14</v>
      </c>
      <c r="L59" s="75">
        <v>5055.3119999999999</v>
      </c>
      <c r="M59" s="75">
        <v>41.892499999999998</v>
      </c>
      <c r="N59" s="75">
        <v>42.817</v>
      </c>
      <c r="O59" s="75">
        <v>43.720500000000001</v>
      </c>
      <c r="P59" s="75">
        <v>179.91</v>
      </c>
      <c r="Q59" s="72">
        <v>3.1</v>
      </c>
      <c r="R59" s="65">
        <v>4.9974999999999999E-2</v>
      </c>
      <c r="S59" s="134">
        <v>0.47991271012139958</v>
      </c>
      <c r="T59" s="134">
        <v>-0.44846950276548059</v>
      </c>
      <c r="U59" s="134">
        <v>-0.52127380625708319</v>
      </c>
      <c r="V59" s="7"/>
      <c r="W59" s="57">
        <v>5060.2248</v>
      </c>
      <c r="X59" s="57">
        <v>41.924300000000002</v>
      </c>
      <c r="Y59" s="57">
        <v>42.817100000000003</v>
      </c>
      <c r="Z59" s="57">
        <v>43.723100000000002</v>
      </c>
      <c r="AA59" s="57">
        <v>189.38</v>
      </c>
      <c r="AB59" s="57">
        <v>3.05</v>
      </c>
      <c r="AC59" s="58">
        <v>5.2605555555555551E-2</v>
      </c>
      <c r="AD59" s="131">
        <v>0.27647669708614764</v>
      </c>
      <c r="AE59" s="131">
        <v>-0.32344704999514029</v>
      </c>
      <c r="AF59" s="131">
        <v>-0.37836359919963813</v>
      </c>
    </row>
    <row r="60" spans="1:32">
      <c r="A60" s="5"/>
      <c r="B60" s="5" t="s">
        <v>40</v>
      </c>
      <c r="C60" s="5">
        <v>27</v>
      </c>
      <c r="D60" s="113">
        <v>3033.5536000000002</v>
      </c>
      <c r="E60" s="113">
        <v>37.863700000000001</v>
      </c>
      <c r="F60" s="113">
        <v>39.523899999999998</v>
      </c>
      <c r="G60" s="113">
        <v>40.697000000000003</v>
      </c>
      <c r="H60" s="71">
        <v>227.26</v>
      </c>
      <c r="I60" s="72">
        <v>2.67</v>
      </c>
      <c r="J60" s="63">
        <v>6.3127777777777769E-2</v>
      </c>
      <c r="K60" s="77" t="s">
        <v>14</v>
      </c>
      <c r="L60" s="71">
        <v>3015.1055999999999</v>
      </c>
      <c r="M60" s="71">
        <v>37.781999999999996</v>
      </c>
      <c r="N60" s="71">
        <v>39.517000000000003</v>
      </c>
      <c r="O60" s="71">
        <v>40.693600000000004</v>
      </c>
      <c r="P60" s="71">
        <v>169.98</v>
      </c>
      <c r="Q60" s="72">
        <v>2.65</v>
      </c>
      <c r="R60" s="63">
        <v>4.7216666666666664E-2</v>
      </c>
      <c r="S60" s="135"/>
      <c r="T60" s="135"/>
      <c r="U60" s="135"/>
      <c r="V60" s="8"/>
      <c r="W60" s="53">
        <v>3020.7984000000001</v>
      </c>
      <c r="X60" s="53">
        <v>37.811100000000003</v>
      </c>
      <c r="Y60" s="53">
        <v>39.521500000000003</v>
      </c>
      <c r="Z60" s="53">
        <v>40.695300000000003</v>
      </c>
      <c r="AA60" s="53">
        <v>178.42</v>
      </c>
      <c r="AB60" s="53">
        <v>2.64</v>
      </c>
      <c r="AC60" s="54">
        <v>4.9561111111111104E-2</v>
      </c>
      <c r="AD60" s="132"/>
      <c r="AE60" s="132"/>
      <c r="AF60" s="132"/>
    </row>
    <row r="61" spans="1:32">
      <c r="A61" s="5"/>
      <c r="B61" s="5"/>
      <c r="C61" s="5">
        <v>32</v>
      </c>
      <c r="D61" s="113">
        <v>1606.3584000000001</v>
      </c>
      <c r="E61" s="113">
        <v>34.095999999999997</v>
      </c>
      <c r="F61" s="113">
        <v>37.056600000000003</v>
      </c>
      <c r="G61" s="113">
        <v>38.175899999999999</v>
      </c>
      <c r="H61" s="71">
        <v>214.29</v>
      </c>
      <c r="I61" s="72">
        <v>2.27</v>
      </c>
      <c r="J61" s="63">
        <v>5.9524999999999995E-2</v>
      </c>
      <c r="K61" s="77" t="s">
        <v>14</v>
      </c>
      <c r="L61" s="71">
        <v>1595.7424000000001</v>
      </c>
      <c r="M61" s="71">
        <v>34.045099999999998</v>
      </c>
      <c r="N61" s="71">
        <v>37.0505</v>
      </c>
      <c r="O61" s="71">
        <v>38.171100000000003</v>
      </c>
      <c r="P61" s="71">
        <v>160.94</v>
      </c>
      <c r="Q61" s="72">
        <v>2.2400000000000002</v>
      </c>
      <c r="R61" s="63">
        <v>4.4705555555555554E-2</v>
      </c>
      <c r="S61" s="135"/>
      <c r="T61" s="135"/>
      <c r="U61" s="135"/>
      <c r="V61" s="8"/>
      <c r="W61" s="53">
        <v>1598.7624000000001</v>
      </c>
      <c r="X61" s="53">
        <v>34.062600000000003</v>
      </c>
      <c r="Y61" s="53">
        <v>37.051099999999998</v>
      </c>
      <c r="Z61" s="53">
        <v>38.172800000000002</v>
      </c>
      <c r="AA61" s="53">
        <v>168.22</v>
      </c>
      <c r="AB61" s="53">
        <v>2.2599999999999998</v>
      </c>
      <c r="AC61" s="54">
        <v>4.6727777777777778E-2</v>
      </c>
      <c r="AD61" s="132"/>
      <c r="AE61" s="132"/>
      <c r="AF61" s="132"/>
    </row>
    <row r="62" spans="1:32" ht="15.75" thickBot="1">
      <c r="A62" s="6"/>
      <c r="B62" s="6"/>
      <c r="C62" s="6">
        <v>37</v>
      </c>
      <c r="D62" s="114">
        <v>792.15039999999999</v>
      </c>
      <c r="E62" s="114">
        <v>31.056999999999999</v>
      </c>
      <c r="F62" s="114">
        <v>34.736199999999997</v>
      </c>
      <c r="G62" s="114">
        <v>35.7286</v>
      </c>
      <c r="H62" s="73">
        <v>203.64</v>
      </c>
      <c r="I62" s="74">
        <v>1.85</v>
      </c>
      <c r="J62" s="64">
        <v>5.6566666666666661E-2</v>
      </c>
      <c r="K62" s="79" t="s">
        <v>14</v>
      </c>
      <c r="L62" s="73">
        <v>787.27279999999996</v>
      </c>
      <c r="M62" s="73">
        <v>31.025500000000001</v>
      </c>
      <c r="N62" s="73">
        <v>34.728700000000003</v>
      </c>
      <c r="O62" s="73">
        <v>35.728900000000003</v>
      </c>
      <c r="P62" s="73">
        <v>153.01</v>
      </c>
      <c r="Q62" s="74">
        <v>1.82</v>
      </c>
      <c r="R62" s="64">
        <v>4.2502777777777778E-2</v>
      </c>
      <c r="S62" s="136"/>
      <c r="T62" s="136"/>
      <c r="U62" s="136"/>
      <c r="V62" s="6"/>
      <c r="W62" s="55">
        <v>788.64319999999998</v>
      </c>
      <c r="X62" s="55">
        <v>31.036799999999999</v>
      </c>
      <c r="Y62" s="55">
        <v>34.727600000000002</v>
      </c>
      <c r="Z62" s="55">
        <v>35.727899999999998</v>
      </c>
      <c r="AA62" s="55">
        <v>160.94</v>
      </c>
      <c r="AB62" s="55">
        <v>1.81</v>
      </c>
      <c r="AC62" s="56">
        <v>4.4705555555555554E-2</v>
      </c>
      <c r="AD62" s="133"/>
      <c r="AE62" s="133"/>
      <c r="AF62" s="133"/>
    </row>
    <row r="63" spans="1:32">
      <c r="A63" s="4" t="s">
        <v>50</v>
      </c>
      <c r="B63" s="4" t="s">
        <v>51</v>
      </c>
      <c r="C63" s="4">
        <v>22</v>
      </c>
      <c r="D63" s="115">
        <v>24844.693599999999</v>
      </c>
      <c r="E63" s="115">
        <v>44.286900000000003</v>
      </c>
      <c r="F63" s="115">
        <v>47.2806</v>
      </c>
      <c r="G63" s="115">
        <v>48.114600000000003</v>
      </c>
      <c r="H63" s="75">
        <v>4091.18</v>
      </c>
      <c r="I63" s="72">
        <v>37.89</v>
      </c>
      <c r="J63" s="65">
        <v>1.1364388888888888</v>
      </c>
      <c r="K63" s="76" t="s">
        <v>14</v>
      </c>
      <c r="L63" s="75">
        <v>24741.855200000002</v>
      </c>
      <c r="M63" s="75">
        <v>44.249299999999998</v>
      </c>
      <c r="N63" s="75">
        <v>47.279299999999999</v>
      </c>
      <c r="O63" s="75">
        <v>48.113999999999997</v>
      </c>
      <c r="P63" s="75">
        <v>3060.99</v>
      </c>
      <c r="Q63" s="72">
        <v>37.42</v>
      </c>
      <c r="R63" s="65">
        <v>0.85027499999999989</v>
      </c>
      <c r="S63" s="134">
        <v>0.18626352666901713</v>
      </c>
      <c r="T63" s="134">
        <v>-0.4650246731306984</v>
      </c>
      <c r="U63" s="134">
        <v>-0.37306462573435395</v>
      </c>
      <c r="V63" s="7"/>
      <c r="W63" s="57">
        <v>24768.680799999998</v>
      </c>
      <c r="X63" s="57">
        <v>44.263800000000003</v>
      </c>
      <c r="Y63" s="57">
        <v>47.279200000000003</v>
      </c>
      <c r="Z63" s="57">
        <v>48.113</v>
      </c>
      <c r="AA63" s="57">
        <v>3203.97</v>
      </c>
      <c r="AB63" s="57">
        <v>37.29</v>
      </c>
      <c r="AC63" s="58">
        <v>0.88999166666666663</v>
      </c>
      <c r="AD63" s="131">
        <v>4.4856858096786745E-2</v>
      </c>
      <c r="AE63" s="131">
        <v>-0.33660208617001253</v>
      </c>
      <c r="AF63" s="131">
        <v>-0.26261419825477361</v>
      </c>
    </row>
    <row r="64" spans="1:32">
      <c r="A64" s="5" t="s">
        <v>52</v>
      </c>
      <c r="B64" s="5" t="s">
        <v>53</v>
      </c>
      <c r="C64" s="5">
        <v>27</v>
      </c>
      <c r="D64" s="113">
        <v>14447.984</v>
      </c>
      <c r="E64" s="113">
        <v>41.742600000000003</v>
      </c>
      <c r="F64" s="113">
        <v>45.679000000000002</v>
      </c>
      <c r="G64" s="113">
        <v>46.345199999999998</v>
      </c>
      <c r="H64" s="71">
        <v>3933.06</v>
      </c>
      <c r="I64" s="72">
        <v>33.590000000000003</v>
      </c>
      <c r="J64" s="63">
        <v>1.0925166666666666</v>
      </c>
      <c r="K64" s="77" t="s">
        <v>14</v>
      </c>
      <c r="L64" s="71">
        <v>14387.605600000001</v>
      </c>
      <c r="M64" s="71">
        <v>41.708599999999997</v>
      </c>
      <c r="N64" s="71">
        <v>45.681199999999997</v>
      </c>
      <c r="O64" s="71">
        <v>46.343499999999999</v>
      </c>
      <c r="P64" s="71">
        <v>2948.97</v>
      </c>
      <c r="Q64" s="72">
        <v>32.26</v>
      </c>
      <c r="R64" s="63">
        <v>0.81915833333333332</v>
      </c>
      <c r="S64" s="135"/>
      <c r="T64" s="135"/>
      <c r="U64" s="135"/>
      <c r="V64" s="8"/>
      <c r="W64" s="53">
        <v>14399.1824</v>
      </c>
      <c r="X64" s="53">
        <v>41.720700000000001</v>
      </c>
      <c r="Y64" s="53">
        <v>45.677999999999997</v>
      </c>
      <c r="Z64" s="53">
        <v>46.341700000000003</v>
      </c>
      <c r="AA64" s="53">
        <v>3084.29</v>
      </c>
      <c r="AB64" s="53">
        <v>32.159999999999997</v>
      </c>
      <c r="AC64" s="54">
        <v>0.85674722222222222</v>
      </c>
      <c r="AD64" s="132"/>
      <c r="AE64" s="132"/>
      <c r="AF64" s="132"/>
    </row>
    <row r="65" spans="1:32">
      <c r="A65" s="5"/>
      <c r="B65" s="5"/>
      <c r="C65" s="5">
        <v>32</v>
      </c>
      <c r="D65" s="113">
        <v>8428.7183999999997</v>
      </c>
      <c r="E65" s="113">
        <v>39.037199999999999</v>
      </c>
      <c r="F65" s="113">
        <v>44.015099999999997</v>
      </c>
      <c r="G65" s="113">
        <v>44.484099999999998</v>
      </c>
      <c r="H65" s="71">
        <v>3816.48</v>
      </c>
      <c r="I65" s="72">
        <v>30.11</v>
      </c>
      <c r="J65" s="63">
        <v>1.0601333333333334</v>
      </c>
      <c r="K65" s="77" t="s">
        <v>14</v>
      </c>
      <c r="L65" s="71">
        <v>8392.5496000000003</v>
      </c>
      <c r="M65" s="71">
        <v>39.009</v>
      </c>
      <c r="N65" s="71">
        <v>44.0154</v>
      </c>
      <c r="O65" s="71">
        <v>44.481499999999997</v>
      </c>
      <c r="P65" s="71">
        <v>2858.78</v>
      </c>
      <c r="Q65" s="72">
        <v>28.96</v>
      </c>
      <c r="R65" s="63">
        <v>0.79410555555555562</v>
      </c>
      <c r="S65" s="135"/>
      <c r="T65" s="135"/>
      <c r="U65" s="135"/>
      <c r="V65" s="8"/>
      <c r="W65" s="53">
        <v>8399.5288</v>
      </c>
      <c r="X65" s="53">
        <v>39.019399999999997</v>
      </c>
      <c r="Y65" s="53">
        <v>44.0154</v>
      </c>
      <c r="Z65" s="53">
        <v>44.481099999999998</v>
      </c>
      <c r="AA65" s="53">
        <v>2987.6</v>
      </c>
      <c r="AB65" s="53">
        <v>29.13</v>
      </c>
      <c r="AC65" s="54">
        <v>0.8298888888888889</v>
      </c>
      <c r="AD65" s="132"/>
      <c r="AE65" s="132"/>
      <c r="AF65" s="132"/>
    </row>
    <row r="66" spans="1:32" ht="15.75" thickBot="1">
      <c r="A66" s="5"/>
      <c r="B66" s="6"/>
      <c r="C66" s="6">
        <v>37</v>
      </c>
      <c r="D66" s="114">
        <v>5021.3855999999996</v>
      </c>
      <c r="E66" s="114">
        <v>36.288400000000003</v>
      </c>
      <c r="F66" s="114">
        <v>42.362200000000001</v>
      </c>
      <c r="G66" s="114">
        <v>42.588900000000002</v>
      </c>
      <c r="H66" s="73">
        <v>3713.61</v>
      </c>
      <c r="I66" s="74">
        <v>27.87</v>
      </c>
      <c r="J66" s="64">
        <v>1.0315583333333334</v>
      </c>
      <c r="K66" s="79" t="s">
        <v>14</v>
      </c>
      <c r="L66" s="73">
        <v>4990.4503999999997</v>
      </c>
      <c r="M66" s="73">
        <v>36.259300000000003</v>
      </c>
      <c r="N66" s="73">
        <v>42.360599999999998</v>
      </c>
      <c r="O66" s="73">
        <v>42.581499999999998</v>
      </c>
      <c r="P66" s="73">
        <v>2786.55</v>
      </c>
      <c r="Q66" s="74">
        <v>26.47</v>
      </c>
      <c r="R66" s="64">
        <v>0.77404166666666674</v>
      </c>
      <c r="S66" s="136"/>
      <c r="T66" s="136"/>
      <c r="U66" s="136"/>
      <c r="V66" s="6"/>
      <c r="W66" s="55">
        <v>4993.5856000000003</v>
      </c>
      <c r="X66" s="55">
        <v>36.266399999999997</v>
      </c>
      <c r="Y66" s="55">
        <v>42.358800000000002</v>
      </c>
      <c r="Z66" s="55">
        <v>42.581299999999999</v>
      </c>
      <c r="AA66" s="55">
        <v>2912.08</v>
      </c>
      <c r="AB66" s="55">
        <v>26.71</v>
      </c>
      <c r="AC66" s="56">
        <v>0.80891111111111114</v>
      </c>
      <c r="AD66" s="133"/>
      <c r="AE66" s="133"/>
      <c r="AF66" s="133"/>
    </row>
    <row r="67" spans="1:32">
      <c r="A67" s="5"/>
      <c r="B67" s="4" t="s">
        <v>54</v>
      </c>
      <c r="C67" s="4">
        <v>22</v>
      </c>
      <c r="D67" s="115">
        <v>25858.4048</v>
      </c>
      <c r="E67" s="115">
        <v>44.269599999999997</v>
      </c>
      <c r="F67" s="115">
        <v>48.486899999999999</v>
      </c>
      <c r="G67" s="115">
        <v>48.218600000000002</v>
      </c>
      <c r="H67" s="75">
        <v>4042.9</v>
      </c>
      <c r="I67" s="72">
        <v>38.06</v>
      </c>
      <c r="J67" s="65">
        <v>1.1230277777777777</v>
      </c>
      <c r="K67" s="76" t="s">
        <v>14</v>
      </c>
      <c r="L67" s="75">
        <v>25804.150399999999</v>
      </c>
      <c r="M67" s="75">
        <v>44.238100000000003</v>
      </c>
      <c r="N67" s="75">
        <v>48.487000000000002</v>
      </c>
      <c r="O67" s="75">
        <v>48.2166</v>
      </c>
      <c r="P67" s="75">
        <v>2996.17</v>
      </c>
      <c r="Q67" s="72">
        <v>37.130000000000003</v>
      </c>
      <c r="R67" s="65">
        <v>0.83226944444444451</v>
      </c>
      <c r="S67" s="134">
        <v>0.32284788408731835</v>
      </c>
      <c r="T67" s="134">
        <v>-0.21864498415332667</v>
      </c>
      <c r="U67" s="134">
        <v>-0.25498035816423625</v>
      </c>
      <c r="V67" s="7"/>
      <c r="W67" s="57">
        <v>25823.745599999998</v>
      </c>
      <c r="X67" s="57">
        <v>44.2502</v>
      </c>
      <c r="Y67" s="57">
        <v>48.4846</v>
      </c>
      <c r="Z67" s="57">
        <v>48.217199999999998</v>
      </c>
      <c r="AA67" s="57">
        <v>3136.28</v>
      </c>
      <c r="AB67" s="57">
        <v>36.94</v>
      </c>
      <c r="AC67" s="58">
        <v>0.8711888888888889</v>
      </c>
      <c r="AD67" s="131">
        <v>0.23598392751504882</v>
      </c>
      <c r="AE67" s="131">
        <v>-1.7793597529391914E-2</v>
      </c>
      <c r="AF67" s="131">
        <v>-0.14741305885733746</v>
      </c>
    </row>
    <row r="68" spans="1:32">
      <c r="A68" s="5"/>
      <c r="B68" s="5" t="s">
        <v>55</v>
      </c>
      <c r="C68" s="5">
        <v>27</v>
      </c>
      <c r="D68" s="113">
        <v>15329.1608</v>
      </c>
      <c r="E68" s="113">
        <v>41.6267</v>
      </c>
      <c r="F68" s="113">
        <v>46.964799999999997</v>
      </c>
      <c r="G68" s="113">
        <v>46.049700000000001</v>
      </c>
      <c r="H68" s="71">
        <v>3889.56</v>
      </c>
      <c r="I68" s="72">
        <v>33.68</v>
      </c>
      <c r="J68" s="63">
        <v>1.0804333333333334</v>
      </c>
      <c r="K68" s="77" t="s">
        <v>14</v>
      </c>
      <c r="L68" s="71">
        <v>15297.968800000001</v>
      </c>
      <c r="M68" s="71">
        <v>41.595799999999997</v>
      </c>
      <c r="N68" s="71">
        <v>46.962000000000003</v>
      </c>
      <c r="O68" s="71">
        <v>46.0426</v>
      </c>
      <c r="P68" s="71">
        <v>2883.64</v>
      </c>
      <c r="Q68" s="72">
        <v>32.409999999999997</v>
      </c>
      <c r="R68" s="63">
        <v>0.80101111111111112</v>
      </c>
      <c r="S68" s="135"/>
      <c r="T68" s="135"/>
      <c r="U68" s="135"/>
      <c r="V68" s="8"/>
      <c r="W68" s="53">
        <v>15314.453600000001</v>
      </c>
      <c r="X68" s="53">
        <v>41.606699999999996</v>
      </c>
      <c r="Y68" s="53">
        <v>46.9602</v>
      </c>
      <c r="Z68" s="53">
        <v>46.044600000000003</v>
      </c>
      <c r="AA68" s="53">
        <v>3018.49</v>
      </c>
      <c r="AB68" s="53">
        <v>32.520000000000003</v>
      </c>
      <c r="AC68" s="54">
        <v>0.83846944444444438</v>
      </c>
      <c r="AD68" s="132"/>
      <c r="AE68" s="132"/>
      <c r="AF68" s="132"/>
    </row>
    <row r="69" spans="1:32">
      <c r="A69" s="5"/>
      <c r="B69" s="5"/>
      <c r="C69" s="5">
        <v>32</v>
      </c>
      <c r="D69" s="113">
        <v>9226.1232</v>
      </c>
      <c r="E69" s="113">
        <v>38.799700000000001</v>
      </c>
      <c r="F69" s="113">
        <v>45.630899999999997</v>
      </c>
      <c r="G69" s="113">
        <v>43.935699999999997</v>
      </c>
      <c r="H69" s="71">
        <v>3770.19</v>
      </c>
      <c r="I69" s="72">
        <v>30.77</v>
      </c>
      <c r="J69" s="63">
        <v>1.047275</v>
      </c>
      <c r="K69" s="77" t="s">
        <v>14</v>
      </c>
      <c r="L69" s="71">
        <v>9191.3575999999994</v>
      </c>
      <c r="M69" s="71">
        <v>38.761699999999998</v>
      </c>
      <c r="N69" s="71">
        <v>45.627200000000002</v>
      </c>
      <c r="O69" s="71">
        <v>43.939300000000003</v>
      </c>
      <c r="P69" s="71">
        <v>2798.26</v>
      </c>
      <c r="Q69" s="72">
        <v>29.76</v>
      </c>
      <c r="R69" s="63">
        <v>0.77729444444444451</v>
      </c>
      <c r="S69" s="135"/>
      <c r="T69" s="135"/>
      <c r="U69" s="135"/>
      <c r="V69" s="8"/>
      <c r="W69" s="53">
        <v>9198.58</v>
      </c>
      <c r="X69" s="53">
        <v>38.770000000000003</v>
      </c>
      <c r="Y69" s="53">
        <v>45.622900000000001</v>
      </c>
      <c r="Z69" s="53">
        <v>43.935000000000002</v>
      </c>
      <c r="AA69" s="53">
        <v>2928.7</v>
      </c>
      <c r="AB69" s="53">
        <v>29.63</v>
      </c>
      <c r="AC69" s="54">
        <v>0.81352777777777774</v>
      </c>
      <c r="AD69" s="132"/>
      <c r="AE69" s="132"/>
      <c r="AF69" s="132"/>
    </row>
    <row r="70" spans="1:32" ht="15.75" thickBot="1">
      <c r="A70" s="5"/>
      <c r="B70" s="6"/>
      <c r="C70" s="6">
        <v>37</v>
      </c>
      <c r="D70" s="114">
        <v>5495.9175999999998</v>
      </c>
      <c r="E70" s="114">
        <v>35.788600000000002</v>
      </c>
      <c r="F70" s="114">
        <v>44.155200000000001</v>
      </c>
      <c r="G70" s="114">
        <v>42.039900000000003</v>
      </c>
      <c r="H70" s="73">
        <v>3681.73</v>
      </c>
      <c r="I70" s="74">
        <v>28.5</v>
      </c>
      <c r="J70" s="64">
        <v>1.0227027777777777</v>
      </c>
      <c r="K70" s="79" t="s">
        <v>14</v>
      </c>
      <c r="L70" s="73">
        <v>5470.9</v>
      </c>
      <c r="M70" s="73">
        <v>35.751399999999997</v>
      </c>
      <c r="N70" s="73">
        <v>44.157299999999999</v>
      </c>
      <c r="O70" s="73">
        <v>42.041600000000003</v>
      </c>
      <c r="P70" s="73">
        <v>2728.93</v>
      </c>
      <c r="Q70" s="74">
        <v>27.07</v>
      </c>
      <c r="R70" s="64">
        <v>0.75803611111111102</v>
      </c>
      <c r="S70" s="136"/>
      <c r="T70" s="136"/>
      <c r="U70" s="136"/>
      <c r="V70" s="6"/>
      <c r="W70" s="55">
        <v>5474.2592000000004</v>
      </c>
      <c r="X70" s="55">
        <v>35.757300000000001</v>
      </c>
      <c r="Y70" s="55">
        <v>44.152200000000001</v>
      </c>
      <c r="Z70" s="55">
        <v>42.040500000000002</v>
      </c>
      <c r="AA70" s="55">
        <v>2859.26</v>
      </c>
      <c r="AB70" s="55">
        <v>28.34</v>
      </c>
      <c r="AC70" s="56">
        <v>0.79423888888888894</v>
      </c>
      <c r="AD70" s="133"/>
      <c r="AE70" s="133"/>
      <c r="AF70" s="133"/>
    </row>
    <row r="71" spans="1:32">
      <c r="A71" s="5"/>
      <c r="B71" s="4" t="s">
        <v>56</v>
      </c>
      <c r="C71" s="4">
        <v>22</v>
      </c>
      <c r="D71" s="115">
        <v>27123.009600000001</v>
      </c>
      <c r="E71" s="115">
        <v>44.289700000000003</v>
      </c>
      <c r="F71" s="115">
        <v>48.469700000000003</v>
      </c>
      <c r="G71" s="115">
        <v>48.671900000000001</v>
      </c>
      <c r="H71" s="75">
        <v>4069.03</v>
      </c>
      <c r="I71" s="72">
        <v>38.78</v>
      </c>
      <c r="J71" s="65">
        <v>1.1302861111111111</v>
      </c>
      <c r="K71" s="76" t="s">
        <v>14</v>
      </c>
      <c r="L71" s="75">
        <v>26957.218400000002</v>
      </c>
      <c r="M71" s="75">
        <v>44.234499999999997</v>
      </c>
      <c r="N71" s="75">
        <v>48.4696</v>
      </c>
      <c r="O71" s="75">
        <v>48.671999999999997</v>
      </c>
      <c r="P71" s="75">
        <v>3034.58</v>
      </c>
      <c r="Q71" s="72">
        <v>37.29</v>
      </c>
      <c r="R71" s="65">
        <v>0.8429388888888889</v>
      </c>
      <c r="S71" s="134">
        <v>0.21798714633227689</v>
      </c>
      <c r="T71" s="134">
        <v>-0.53179585968472498</v>
      </c>
      <c r="U71" s="134">
        <v>-0.57327814518381981</v>
      </c>
      <c r="V71" s="7"/>
      <c r="W71" s="57">
        <v>27000.6944</v>
      </c>
      <c r="X71" s="57">
        <v>44.253300000000003</v>
      </c>
      <c r="Y71" s="57">
        <v>48.467199999999998</v>
      </c>
      <c r="Z71" s="57">
        <v>48.670699999999997</v>
      </c>
      <c r="AA71" s="57">
        <v>3177.4</v>
      </c>
      <c r="AB71" s="57">
        <v>37.94</v>
      </c>
      <c r="AC71" s="58">
        <v>0.88261111111111112</v>
      </c>
      <c r="AD71" s="131">
        <v>7.9796044814917089E-2</v>
      </c>
      <c r="AE71" s="131">
        <v>-0.43953447832023596</v>
      </c>
      <c r="AF71" s="131">
        <v>-0.48428741811887832</v>
      </c>
    </row>
    <row r="72" spans="1:32">
      <c r="A72" s="5"/>
      <c r="B72" s="5" t="s">
        <v>57</v>
      </c>
      <c r="C72" s="5">
        <v>27</v>
      </c>
      <c r="D72" s="113">
        <v>15559.661599999999</v>
      </c>
      <c r="E72" s="113">
        <v>41.4619</v>
      </c>
      <c r="F72" s="113">
        <v>46.558399999999999</v>
      </c>
      <c r="G72" s="113">
        <v>46.733800000000002</v>
      </c>
      <c r="H72" s="71">
        <v>3918.72</v>
      </c>
      <c r="I72" s="72">
        <v>33.840000000000003</v>
      </c>
      <c r="J72" s="63">
        <v>1.0885333333333334</v>
      </c>
      <c r="K72" s="77" t="s">
        <v>14</v>
      </c>
      <c r="L72" s="71">
        <v>15476.4352</v>
      </c>
      <c r="M72" s="71">
        <v>41.423999999999999</v>
      </c>
      <c r="N72" s="71">
        <v>46.558199999999999</v>
      </c>
      <c r="O72" s="71">
        <v>46.732700000000001</v>
      </c>
      <c r="P72" s="71">
        <v>2924.01</v>
      </c>
      <c r="Q72" s="72">
        <v>32.659999999999997</v>
      </c>
      <c r="R72" s="63">
        <v>0.81222500000000009</v>
      </c>
      <c r="S72" s="135"/>
      <c r="T72" s="135"/>
      <c r="U72" s="135"/>
      <c r="V72" s="8"/>
      <c r="W72" s="53">
        <v>15489.686400000001</v>
      </c>
      <c r="X72" s="53">
        <v>41.435000000000002</v>
      </c>
      <c r="Y72" s="53">
        <v>46.557899999999997</v>
      </c>
      <c r="Z72" s="53">
        <v>46.732500000000002</v>
      </c>
      <c r="AA72" s="53">
        <v>3061.29</v>
      </c>
      <c r="AB72" s="53">
        <v>32.369999999999997</v>
      </c>
      <c r="AC72" s="54">
        <v>0.85035833333333333</v>
      </c>
      <c r="AD72" s="132"/>
      <c r="AE72" s="132"/>
      <c r="AF72" s="132"/>
    </row>
    <row r="73" spans="1:32">
      <c r="A73" s="5"/>
      <c r="B73" s="5"/>
      <c r="C73" s="5">
        <v>32</v>
      </c>
      <c r="D73" s="113">
        <v>8660.2008000000005</v>
      </c>
      <c r="E73" s="113">
        <v>38.622999999999998</v>
      </c>
      <c r="F73" s="113">
        <v>44.674300000000002</v>
      </c>
      <c r="G73" s="113">
        <v>44.642400000000002</v>
      </c>
      <c r="H73" s="71">
        <v>3795.76</v>
      </c>
      <c r="I73" s="72">
        <v>30.16</v>
      </c>
      <c r="J73" s="63">
        <v>1.0543777777777779</v>
      </c>
      <c r="K73" s="77" t="s">
        <v>14</v>
      </c>
      <c r="L73" s="71">
        <v>8613.56</v>
      </c>
      <c r="M73" s="71">
        <v>38.588700000000003</v>
      </c>
      <c r="N73" s="71">
        <v>44.674900000000001</v>
      </c>
      <c r="O73" s="71">
        <v>44.6464</v>
      </c>
      <c r="P73" s="71">
        <v>2832.1</v>
      </c>
      <c r="Q73" s="72">
        <v>29.11</v>
      </c>
      <c r="R73" s="63">
        <v>0.78669444444444447</v>
      </c>
      <c r="S73" s="135"/>
      <c r="T73" s="135"/>
      <c r="U73" s="135"/>
      <c r="V73" s="8"/>
      <c r="W73" s="53">
        <v>8623.1959999999999</v>
      </c>
      <c r="X73" s="53">
        <v>38.6006</v>
      </c>
      <c r="Y73" s="53">
        <v>44.678699999999999</v>
      </c>
      <c r="Z73" s="53">
        <v>44.647300000000001</v>
      </c>
      <c r="AA73" s="53">
        <v>2962.88</v>
      </c>
      <c r="AB73" s="53">
        <v>29.57</v>
      </c>
      <c r="AC73" s="54">
        <v>0.82302222222222221</v>
      </c>
      <c r="AD73" s="132"/>
      <c r="AE73" s="132"/>
      <c r="AF73" s="132"/>
    </row>
    <row r="74" spans="1:32" ht="15.75" thickBot="1">
      <c r="A74" s="6"/>
      <c r="B74" s="6"/>
      <c r="C74" s="6">
        <v>37</v>
      </c>
      <c r="D74" s="114">
        <v>4919.6704</v>
      </c>
      <c r="E74" s="114">
        <v>35.950499999999998</v>
      </c>
      <c r="F74" s="114">
        <v>42.8521</v>
      </c>
      <c r="G74" s="114">
        <v>42.712299999999999</v>
      </c>
      <c r="H74" s="73">
        <v>3694.45</v>
      </c>
      <c r="I74" s="74">
        <v>27.95</v>
      </c>
      <c r="J74" s="64">
        <v>1.0262361111111111</v>
      </c>
      <c r="K74" s="79" t="s">
        <v>14</v>
      </c>
      <c r="L74" s="73">
        <v>4896.1887999999999</v>
      </c>
      <c r="M74" s="73">
        <v>35.9251</v>
      </c>
      <c r="N74" s="73">
        <v>42.8491</v>
      </c>
      <c r="O74" s="73">
        <v>42.713200000000001</v>
      </c>
      <c r="P74" s="73">
        <v>2756.11</v>
      </c>
      <c r="Q74" s="74">
        <v>26.57</v>
      </c>
      <c r="R74" s="64">
        <v>0.76558611111111119</v>
      </c>
      <c r="S74" s="136"/>
      <c r="T74" s="136"/>
      <c r="U74" s="136"/>
      <c r="V74" s="6"/>
      <c r="W74" s="55">
        <v>4900.0144</v>
      </c>
      <c r="X74" s="55">
        <v>35.932499999999997</v>
      </c>
      <c r="Y74" s="55">
        <v>42.843499999999999</v>
      </c>
      <c r="Z74" s="55">
        <v>42.716299999999997</v>
      </c>
      <c r="AA74" s="55">
        <v>2884.45</v>
      </c>
      <c r="AB74" s="55">
        <v>27.71</v>
      </c>
      <c r="AC74" s="56">
        <v>0.80123611111111104</v>
      </c>
      <c r="AD74" s="133"/>
      <c r="AE74" s="133"/>
      <c r="AF74" s="133"/>
    </row>
    <row r="75" spans="1:32">
      <c r="A75" s="4"/>
      <c r="B75" s="18" t="s">
        <v>12</v>
      </c>
      <c r="C75" s="19"/>
      <c r="D75" s="61"/>
      <c r="E75" s="61"/>
      <c r="F75" s="61"/>
      <c r="G75" s="61"/>
      <c r="H75" s="61"/>
      <c r="I75" s="61"/>
      <c r="J75" s="61"/>
      <c r="K75" s="62"/>
      <c r="L75" s="61"/>
      <c r="M75" s="61"/>
      <c r="N75" s="61"/>
      <c r="O75" s="61"/>
      <c r="P75" s="61"/>
      <c r="Q75" s="61"/>
      <c r="R75" s="61"/>
      <c r="S75" s="121">
        <f>AVERAGE(S3,S7)</f>
        <v>0.27289022164883603</v>
      </c>
      <c r="T75" s="121">
        <f>AVERAGE(T3,T7)</f>
        <v>-0.40769016686719728</v>
      </c>
      <c r="U75" s="122">
        <f>AVERAGE(U3,U7)</f>
        <v>-0.43342281301287366</v>
      </c>
      <c r="V75" s="20"/>
      <c r="AD75" s="121">
        <f>AVERAGE(AD3,AD7)</f>
        <v>0.12590598152296684</v>
      </c>
      <c r="AE75" s="121">
        <f>AVERAGE(AE3,AE7)</f>
        <v>-0.30045408657601302</v>
      </c>
      <c r="AF75" s="122">
        <f>AVERAGE(AF3,AF7)</f>
        <v>-0.32975844624629214</v>
      </c>
    </row>
    <row r="76" spans="1:32">
      <c r="A76" s="5"/>
      <c r="B76" s="21" t="s">
        <v>19</v>
      </c>
      <c r="C76" s="14"/>
      <c r="D76" s="61"/>
      <c r="E76" s="61"/>
      <c r="F76" s="61"/>
      <c r="G76" s="61"/>
      <c r="H76" s="61"/>
      <c r="I76" s="61"/>
      <c r="J76" s="61"/>
      <c r="K76" s="62"/>
      <c r="L76" s="61"/>
      <c r="M76" s="61"/>
      <c r="N76" s="61"/>
      <c r="O76" s="61"/>
      <c r="P76" s="61"/>
      <c r="Q76" s="61"/>
      <c r="R76" s="61"/>
      <c r="S76" s="123">
        <f>AVERAGE(S11,S15,S19,S23,S27)</f>
        <v>0.15207967687563606</v>
      </c>
      <c r="T76" s="123">
        <f>AVERAGE(T11,T15,T19,T23,T27)</f>
        <v>-0.60800659110734401</v>
      </c>
      <c r="U76" s="124">
        <f>AVERAGE(U11,U15,U19,U23,U27)</f>
        <v>-0.63231150815618253</v>
      </c>
      <c r="V76" s="13"/>
      <c r="AD76" s="123">
        <f>AVERAGE(AD11,AD15,AD19,AD23,AD27)</f>
        <v>1.0658003351933232E-2</v>
      </c>
      <c r="AE76" s="123">
        <f>AVERAGE(AE11,AE15,AE19,AE23,AE27)</f>
        <v>-0.47034634136322584</v>
      </c>
      <c r="AF76" s="124">
        <f>AVERAGE(AF11,AF15,AF19,AF23,AF27)</f>
        <v>-0.46152949388899689</v>
      </c>
    </row>
    <row r="77" spans="1:32">
      <c r="A77" s="5"/>
      <c r="B77" s="21" t="s">
        <v>31</v>
      </c>
      <c r="C77" s="14"/>
      <c r="D77" s="61"/>
      <c r="E77" s="61"/>
      <c r="F77" s="61"/>
      <c r="G77" s="61"/>
      <c r="H77" s="61"/>
      <c r="I77" s="61"/>
      <c r="J77" s="61"/>
      <c r="K77" s="62"/>
      <c r="L77" s="61"/>
      <c r="M77" s="61"/>
      <c r="N77" s="61"/>
      <c r="O77" s="61"/>
      <c r="P77" s="61"/>
      <c r="Q77" s="61"/>
      <c r="R77" s="61"/>
      <c r="S77" s="123">
        <f>AVERAGE(S31,S35,S39,S43)</f>
        <v>0.42064801189022338</v>
      </c>
      <c r="T77" s="123">
        <f>AVERAGE(T31,T35,T39,T43)</f>
        <v>-0.48180455663613952</v>
      </c>
      <c r="U77" s="124">
        <f>AVERAGE(U31,U35,U39,U43)</f>
        <v>-0.47716492307477709</v>
      </c>
      <c r="V77" s="13"/>
      <c r="AD77" s="123">
        <f>AVERAGE(AD31,AD35,AD39,AD43)</f>
        <v>0.24185408457329527</v>
      </c>
      <c r="AE77" s="123">
        <f>AVERAGE(AE31,AE35,AE39,AE43)</f>
        <v>-0.31796084164702199</v>
      </c>
      <c r="AF77" s="124">
        <f>AVERAGE(AF31,AF35,AF39,AF43)</f>
        <v>-0.31718737076113501</v>
      </c>
    </row>
    <row r="78" spans="1:32">
      <c r="A78" s="5"/>
      <c r="B78" s="21" t="s">
        <v>41</v>
      </c>
      <c r="C78" s="14"/>
      <c r="D78" s="61"/>
      <c r="E78" s="61"/>
      <c r="F78" s="61"/>
      <c r="G78" s="61"/>
      <c r="H78" s="61"/>
      <c r="I78" s="61"/>
      <c r="J78" s="61"/>
      <c r="K78" s="66"/>
      <c r="L78" s="61"/>
      <c r="M78" s="61"/>
      <c r="N78" s="61"/>
      <c r="O78" s="61"/>
      <c r="P78" s="61"/>
      <c r="Q78" s="61"/>
      <c r="R78" s="61"/>
      <c r="S78" s="125">
        <f>AVERAGE(S47,S55,S51,S59)</f>
        <v>0.48806458704948597</v>
      </c>
      <c r="T78" s="125">
        <f>AVERAGE(T47,T55,T51,T59)</f>
        <v>-0.43457440371527933</v>
      </c>
      <c r="U78" s="126">
        <f>AVERAGE(U47,U55,U51,U59)</f>
        <v>-0.45572633835476439</v>
      </c>
      <c r="V78" s="17"/>
      <c r="AD78" s="125">
        <f>AVERAGE(AD47,AD55,AD51,AD59)</f>
        <v>0.28931424019166263</v>
      </c>
      <c r="AE78" s="125">
        <f>AVERAGE(AE47,AE55,AE51,AE59)</f>
        <v>-0.32301400512654843</v>
      </c>
      <c r="AF78" s="126">
        <f>AVERAGE(AF47,AF55,AF51,AF59)</f>
        <v>-0.29873839452453088</v>
      </c>
    </row>
    <row r="79" spans="1:32">
      <c r="A79" s="5"/>
      <c r="B79" s="21" t="s">
        <v>58</v>
      </c>
      <c r="C79" s="14"/>
      <c r="D79" s="61"/>
      <c r="E79" s="61"/>
      <c r="F79" s="61"/>
      <c r="G79" s="61"/>
      <c r="H79" s="61"/>
      <c r="I79" s="61"/>
      <c r="J79" s="61"/>
      <c r="K79" s="66"/>
      <c r="L79" s="61"/>
      <c r="M79" s="61"/>
      <c r="N79" s="61"/>
      <c r="O79" s="61"/>
      <c r="P79" s="61"/>
      <c r="Q79" s="61"/>
      <c r="R79" s="61"/>
      <c r="S79" s="125">
        <f>AVERAGE(S63,S67,S71)</f>
        <v>0.24236618569620413</v>
      </c>
      <c r="T79" s="125">
        <f>AVERAGE(T63,T67,T71)</f>
        <v>-0.4051551723229167</v>
      </c>
      <c r="U79" s="126">
        <f>AVERAGE(U63,U67,U71)</f>
        <v>-0.40044104302747002</v>
      </c>
      <c r="V79" s="17"/>
      <c r="AD79" s="125">
        <f>AVERAGE(AD63,AD67,AD71)</f>
        <v>0.12021227680891755</v>
      </c>
      <c r="AE79" s="125">
        <f>AVERAGE(AE63,AE67,AE71)</f>
        <v>-0.26464338733988013</v>
      </c>
      <c r="AF79" s="126">
        <f>AVERAGE(AF63,AF67,AF71)</f>
        <v>-0.29810489174366311</v>
      </c>
    </row>
    <row r="80" spans="1:32">
      <c r="A80" s="5"/>
      <c r="B80" s="22" t="s">
        <v>59</v>
      </c>
      <c r="C80" s="15"/>
      <c r="D80" s="67"/>
      <c r="E80" s="67"/>
      <c r="F80" s="67"/>
      <c r="G80" s="67"/>
      <c r="H80" s="67"/>
      <c r="I80" s="67"/>
      <c r="J80" s="67"/>
      <c r="K80" s="68"/>
      <c r="L80" s="67"/>
      <c r="M80" s="67"/>
      <c r="N80" s="67"/>
      <c r="O80" s="67"/>
      <c r="P80" s="67"/>
      <c r="Q80" s="67"/>
      <c r="R80" s="67"/>
      <c r="S80" s="127">
        <f>AVERAGE(S3,S7,S11,S15,S19,S23,S27,S31,S35,S39,S43,S47,S55,S51,S59,S63,S67,S71)</f>
        <v>0.31489598780685013</v>
      </c>
      <c r="T80" s="127">
        <f>AVERAGE(T3,T7,T11,T15,T19,T23,T27,T31,T35,T39,T43,T47,T55,T51,T59,T63,T67,T71)</f>
        <v>-0.48535525820253</v>
      </c>
      <c r="U80" s="128">
        <f>AVERAGE(U3,U7,U11,U15,U19,U23,U27,U31,U35,U39,U43,U47,U55,U51,U59,U63,U67,U71)</f>
        <v>-0.49784951897817975</v>
      </c>
      <c r="V80" s="23"/>
      <c r="W80" s="59"/>
      <c r="X80" s="59"/>
      <c r="Y80" s="59"/>
      <c r="Z80" s="59"/>
      <c r="AA80" s="59"/>
      <c r="AB80" s="59"/>
      <c r="AC80" s="59"/>
      <c r="AD80" s="127">
        <f>AVERAGE(AD3,AD7,AD11,AD15,AD19,AD23,AD27,AD31,AD35,AD39,AD43,AD47,AD55,AD51,AD59,AD63,AD67,AD71)</f>
        <v>0.15502289496067689</v>
      </c>
      <c r="AE80" s="127">
        <f>AVERAGE(AE3,AE7,AE11,AE15,AE19,AE23,AE27,AE31,AE35,AE39,AE43,AE47,AE55,AE51,AE59,AE63,AE67,AE71)</f>
        <v>-0.35058163494900429</v>
      </c>
      <c r="AF80" s="128">
        <f>AVERAGE(AF3,AF7,AF11,AF15,AF19,AF23,AF27,AF31,AF35,AF39,AF43,AF47,AF55,AF51,AF59,AF63,AF67,AF71)</f>
        <v>-0.35139900546173458</v>
      </c>
    </row>
    <row r="81" spans="1:29">
      <c r="A81" s="5"/>
      <c r="B81" s="21" t="s">
        <v>60</v>
      </c>
      <c r="C81" s="14"/>
      <c r="D81" s="61"/>
      <c r="E81" s="61"/>
      <c r="F81" s="61"/>
      <c r="G81" s="61"/>
      <c r="H81" s="69"/>
      <c r="I81" s="69">
        <v>20.192232362223432</v>
      </c>
      <c r="J81" s="69">
        <v>0.57015124886105306</v>
      </c>
      <c r="K81" s="69"/>
      <c r="L81" s="69"/>
      <c r="M81" s="69"/>
      <c r="N81" s="69"/>
      <c r="O81" s="69"/>
      <c r="P81" s="69"/>
      <c r="Q81" s="69">
        <v>19.788950160240944</v>
      </c>
      <c r="R81" s="69">
        <v>0.4256256341817648</v>
      </c>
      <c r="W81" s="26"/>
      <c r="X81" s="26"/>
      <c r="Y81" s="26"/>
      <c r="Z81" s="26"/>
      <c r="AA81" s="26"/>
      <c r="AB81" s="26">
        <v>19.737217885568828</v>
      </c>
      <c r="AC81" s="26">
        <v>0.44621875364614183</v>
      </c>
    </row>
    <row r="82" spans="1:29">
      <c r="A82" s="5"/>
      <c r="B82" s="21" t="s">
        <v>61</v>
      </c>
      <c r="C82" s="14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70"/>
      <c r="Q82" s="70">
        <v>0.98002785453593688</v>
      </c>
      <c r="R82" s="70">
        <v>0.74651355238106398</v>
      </c>
      <c r="AA82" s="30"/>
      <c r="AB82" s="30">
        <v>0.97746586566100213</v>
      </c>
      <c r="AC82" s="30">
        <v>0.78263224808771081</v>
      </c>
    </row>
    <row r="83" spans="1:29" ht="15.75" thickBot="1">
      <c r="A83" s="6"/>
      <c r="B83" s="16" t="s">
        <v>62</v>
      </c>
      <c r="C83" s="24"/>
      <c r="D83" s="61"/>
      <c r="E83" s="61"/>
      <c r="F83" s="61"/>
      <c r="G83" s="61"/>
      <c r="H83" s="62"/>
      <c r="I83" s="62">
        <v>0.62115277777777755</v>
      </c>
      <c r="J83" s="62">
        <v>65.92420833333334</v>
      </c>
      <c r="K83" s="61"/>
      <c r="L83" s="61"/>
      <c r="M83" s="61"/>
      <c r="N83" s="61"/>
      <c r="O83" s="61"/>
      <c r="P83" s="62"/>
      <c r="Q83" s="62">
        <v>0.60811111111111127</v>
      </c>
      <c r="R83" s="62">
        <v>49.223180555555537</v>
      </c>
      <c r="AA83" s="60"/>
      <c r="AB83" s="60">
        <v>0.60685555555555559</v>
      </c>
      <c r="AC83" s="60">
        <v>51.571599999999982</v>
      </c>
    </row>
  </sheetData>
  <mergeCells count="3">
    <mergeCell ref="D1:K1"/>
    <mergeCell ref="L1:S1"/>
    <mergeCell ref="W1:AD1"/>
  </mergeCells>
  <conditionalFormatting sqref="AD3:AF74">
    <cfRule type="cellIs" dxfId="2" priority="1" stopIfTrue="1" operator="between">
      <formula>-1</formula>
      <formula>1</formula>
    </cfRule>
    <cfRule type="cellIs" dxfId="1" priority="2" stopIfTrue="1" operator="lessThan">
      <formula>-3</formula>
    </cfRule>
    <cfRule type="cellIs" dxfId="0" priority="3" stopIfTrue="1" operator="greaterThan">
      <formula>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Intra_HE</vt:lpstr>
      <vt:lpstr>Intra_LC</vt:lpstr>
    </vt:vector>
  </TitlesOfParts>
  <Company>MediaTek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MBJ</dc:creator>
  <cp:lastModifiedBy>MBJ</cp:lastModifiedBy>
  <dcterms:created xsi:type="dcterms:W3CDTF">2011-01-20T06:06:39Z</dcterms:created>
  <dcterms:modified xsi:type="dcterms:W3CDTF">2011-01-22T17:17:19Z</dcterms:modified>
</cp:coreProperties>
</file>