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60" windowWidth="15390" windowHeight="7905" activeTab="2"/>
  </bookViews>
  <sheets>
    <sheet name="Summary" sheetId="3" r:id="rId1"/>
    <sheet name="Intra High Efficiency" sheetId="2" r:id="rId2"/>
    <sheet name="Random Access_ High Efficiency" sheetId="1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W2" i="1"/>
  <c r="D2" i="2"/>
  <c r="E2"/>
  <c r="F2"/>
  <c r="G2"/>
  <c r="H2"/>
  <c r="I2"/>
  <c r="J2"/>
  <c r="K2"/>
  <c r="D3"/>
  <c r="E3"/>
  <c r="F3"/>
  <c r="G3"/>
  <c r="H3"/>
  <c r="I3"/>
  <c r="J3"/>
  <c r="K3"/>
  <c r="D4"/>
  <c r="E4"/>
  <c r="F4"/>
  <c r="G4"/>
  <c r="H4"/>
  <c r="I4"/>
  <c r="J4"/>
  <c r="K4"/>
  <c r="D5"/>
  <c r="E5"/>
  <c r="F5"/>
  <c r="G5"/>
  <c r="H5"/>
  <c r="I5"/>
  <c r="J5"/>
  <c r="K5"/>
  <c r="D6"/>
  <c r="E6"/>
  <c r="F6"/>
  <c r="G6"/>
  <c r="H6"/>
  <c r="I6"/>
  <c r="J6"/>
  <c r="K6"/>
  <c r="D7"/>
  <c r="E7"/>
  <c r="F7"/>
  <c r="G7"/>
  <c r="H7"/>
  <c r="I7"/>
  <c r="J7"/>
  <c r="K7"/>
  <c r="D8"/>
  <c r="E8"/>
  <c r="F8"/>
  <c r="G8"/>
  <c r="H8"/>
  <c r="I8"/>
  <c r="J8"/>
  <c r="K8"/>
  <c r="D9"/>
  <c r="E9"/>
  <c r="F9"/>
  <c r="G9"/>
  <c r="H9"/>
  <c r="I9"/>
  <c r="J9"/>
  <c r="K9"/>
  <c r="D10"/>
  <c r="E10"/>
  <c r="F10"/>
  <c r="G10"/>
  <c r="H10"/>
  <c r="I10"/>
  <c r="J10"/>
  <c r="K10"/>
  <c r="D11"/>
  <c r="E11"/>
  <c r="F11"/>
  <c r="G11"/>
  <c r="H11"/>
  <c r="I11"/>
  <c r="J11"/>
  <c r="K11"/>
  <c r="D12"/>
  <c r="E12"/>
  <c r="F12"/>
  <c r="G12"/>
  <c r="H12"/>
  <c r="I12"/>
  <c r="J12"/>
  <c r="K12"/>
  <c r="D13"/>
  <c r="E13"/>
  <c r="F13"/>
  <c r="G13"/>
  <c r="H13"/>
  <c r="I13"/>
  <c r="J13"/>
  <c r="K13"/>
  <c r="D14"/>
  <c r="E14"/>
  <c r="F14"/>
  <c r="G14"/>
  <c r="H14"/>
  <c r="I14"/>
  <c r="J14"/>
  <c r="K14"/>
  <c r="D15"/>
  <c r="E15"/>
  <c r="F15"/>
  <c r="G15"/>
  <c r="H15"/>
  <c r="I15"/>
  <c r="J15"/>
  <c r="K15"/>
  <c r="D16"/>
  <c r="E16"/>
  <c r="F16"/>
  <c r="G16"/>
  <c r="H16"/>
  <c r="I16"/>
  <c r="J16"/>
  <c r="K16"/>
  <c r="D17"/>
  <c r="E17"/>
  <c r="F17"/>
  <c r="G17"/>
  <c r="H17"/>
  <c r="I17"/>
  <c r="J17"/>
  <c r="K17"/>
  <c r="D18"/>
  <c r="E18"/>
  <c r="F18"/>
  <c r="G18"/>
  <c r="H18"/>
  <c r="I18"/>
  <c r="J18"/>
  <c r="K18"/>
  <c r="D19"/>
  <c r="E19"/>
  <c r="F19"/>
  <c r="G19"/>
  <c r="H19"/>
  <c r="I19"/>
  <c r="J19"/>
  <c r="K19"/>
  <c r="D20"/>
  <c r="E20"/>
  <c r="F20"/>
  <c r="G20"/>
  <c r="H20"/>
  <c r="I20"/>
  <c r="J20"/>
  <c r="K20"/>
  <c r="D21"/>
  <c r="E21"/>
  <c r="F21"/>
  <c r="G21"/>
  <c r="H21"/>
  <c r="I21"/>
  <c r="J21"/>
  <c r="K21"/>
  <c r="D22"/>
  <c r="E22"/>
  <c r="F22"/>
  <c r="G22"/>
  <c r="H22"/>
  <c r="I22"/>
  <c r="J22"/>
  <c r="K22"/>
  <c r="D23"/>
  <c r="E23"/>
  <c r="F23"/>
  <c r="G23"/>
  <c r="H23"/>
  <c r="I23"/>
  <c r="J23"/>
  <c r="K23"/>
  <c r="D24"/>
  <c r="E24"/>
  <c r="F24"/>
  <c r="G24"/>
  <c r="H24"/>
  <c r="I24"/>
  <c r="J24"/>
  <c r="K24"/>
  <c r="D25"/>
  <c r="E25"/>
  <c r="F25"/>
  <c r="G25"/>
  <c r="H25"/>
  <c r="I25"/>
  <c r="J25"/>
  <c r="K25"/>
  <c r="D26"/>
  <c r="E26"/>
  <c r="F26"/>
  <c r="G26"/>
  <c r="H26"/>
  <c r="I26"/>
  <c r="J26"/>
  <c r="K26"/>
  <c r="D27"/>
  <c r="E27"/>
  <c r="F27"/>
  <c r="G27"/>
  <c r="H27"/>
  <c r="I27"/>
  <c r="J27"/>
  <c r="K27"/>
  <c r="D28"/>
  <c r="E28"/>
  <c r="F28"/>
  <c r="G28"/>
  <c r="H28"/>
  <c r="I28"/>
  <c r="J28"/>
  <c r="K28"/>
  <c r="D29"/>
  <c r="E29"/>
  <c r="F29"/>
  <c r="G29"/>
  <c r="H29"/>
  <c r="I29"/>
  <c r="J29"/>
  <c r="K29"/>
  <c r="D30"/>
  <c r="E30"/>
  <c r="F30"/>
  <c r="G30"/>
  <c r="H30"/>
  <c r="I30"/>
  <c r="J30"/>
  <c r="K30"/>
  <c r="D31"/>
  <c r="E31"/>
  <c r="F31"/>
  <c r="G31"/>
  <c r="H31"/>
  <c r="I31"/>
  <c r="J31"/>
  <c r="K31"/>
  <c r="D32"/>
  <c r="E32"/>
  <c r="F32"/>
  <c r="G32"/>
  <c r="H32"/>
  <c r="I32"/>
  <c r="J32"/>
  <c r="K32"/>
  <c r="D33"/>
  <c r="E33"/>
  <c r="F33"/>
  <c r="G33"/>
  <c r="H33"/>
  <c r="I33"/>
  <c r="J33"/>
  <c r="K33"/>
  <c r="D34"/>
  <c r="E34"/>
  <c r="F34"/>
  <c r="G34"/>
  <c r="H34"/>
  <c r="I34"/>
  <c r="J34"/>
  <c r="K34"/>
  <c r="D35"/>
  <c r="E35"/>
  <c r="F35"/>
  <c r="G35"/>
  <c r="H35"/>
  <c r="I35"/>
  <c r="J35"/>
  <c r="K35"/>
  <c r="D36"/>
  <c r="E36"/>
  <c r="F36"/>
  <c r="G36"/>
  <c r="H36"/>
  <c r="I36"/>
  <c r="J36"/>
  <c r="K36"/>
  <c r="D37"/>
  <c r="E37"/>
  <c r="F37"/>
  <c r="G37"/>
  <c r="H37"/>
  <c r="I37"/>
  <c r="J37"/>
  <c r="K37"/>
  <c r="D38"/>
  <c r="E38"/>
  <c r="F38"/>
  <c r="G38"/>
  <c r="H38"/>
  <c r="I38"/>
  <c r="J38"/>
  <c r="K38"/>
  <c r="D39"/>
  <c r="E39"/>
  <c r="F39"/>
  <c r="G39"/>
  <c r="H39"/>
  <c r="I39"/>
  <c r="J39"/>
  <c r="K39"/>
  <c r="D40"/>
  <c r="E40"/>
  <c r="F40"/>
  <c r="G40"/>
  <c r="H40"/>
  <c r="I40"/>
  <c r="J40"/>
  <c r="K40"/>
  <c r="D41"/>
  <c r="E41"/>
  <c r="F41"/>
  <c r="G41"/>
  <c r="H41"/>
  <c r="I41"/>
  <c r="J41"/>
  <c r="K41"/>
  <c r="D42"/>
  <c r="E42"/>
  <c r="F42"/>
  <c r="G42"/>
  <c r="H42"/>
  <c r="I42"/>
  <c r="J42"/>
  <c r="K42"/>
  <c r="D43"/>
  <c r="E43"/>
  <c r="F43"/>
  <c r="G43"/>
  <c r="H43"/>
  <c r="I43"/>
  <c r="J43"/>
  <c r="K43"/>
  <c r="D44"/>
  <c r="E44"/>
  <c r="F44"/>
  <c r="G44"/>
  <c r="H44"/>
  <c r="I44"/>
  <c r="J44"/>
  <c r="K44"/>
  <c r="D45"/>
  <c r="E45"/>
  <c r="F45"/>
  <c r="G45"/>
  <c r="H45"/>
  <c r="I45"/>
  <c r="J45"/>
  <c r="K45"/>
  <c r="D46"/>
  <c r="E46"/>
  <c r="F46"/>
  <c r="G46"/>
  <c r="H46"/>
  <c r="I46"/>
  <c r="J46"/>
  <c r="K46"/>
  <c r="D47"/>
  <c r="E47"/>
  <c r="F47"/>
  <c r="G47"/>
  <c r="H47"/>
  <c r="I47"/>
  <c r="J47"/>
  <c r="K47"/>
  <c r="D48"/>
  <c r="E48"/>
  <c r="F48"/>
  <c r="G48"/>
  <c r="H48"/>
  <c r="I48"/>
  <c r="J48"/>
  <c r="K48"/>
  <c r="D49"/>
  <c r="E49"/>
  <c r="F49"/>
  <c r="G49"/>
  <c r="H49"/>
  <c r="I49"/>
  <c r="J49"/>
  <c r="K49"/>
  <c r="D50"/>
  <c r="E50"/>
  <c r="F50"/>
  <c r="G50"/>
  <c r="H50"/>
  <c r="I50"/>
  <c r="J50"/>
  <c r="K50"/>
  <c r="D51"/>
  <c r="E51"/>
  <c r="F51"/>
  <c r="G51"/>
  <c r="H51"/>
  <c r="I51"/>
  <c r="J51"/>
  <c r="K51"/>
  <c r="D52"/>
  <c r="E52"/>
  <c r="F52"/>
  <c r="G52"/>
  <c r="H52"/>
  <c r="I52"/>
  <c r="J52"/>
  <c r="K52"/>
  <c r="D53"/>
  <c r="E53"/>
  <c r="F53"/>
  <c r="G53"/>
  <c r="H53"/>
  <c r="I53"/>
  <c r="J53"/>
  <c r="K53"/>
  <c r="D54"/>
  <c r="E54"/>
  <c r="F54"/>
  <c r="G54"/>
  <c r="H54"/>
  <c r="I54"/>
  <c r="J54"/>
  <c r="K54"/>
  <c r="D55"/>
  <c r="E55"/>
  <c r="F55"/>
  <c r="G55"/>
  <c r="H55"/>
  <c r="I55"/>
  <c r="J55"/>
  <c r="K55"/>
  <c r="D56"/>
  <c r="E56"/>
  <c r="F56"/>
  <c r="G56"/>
  <c r="H56"/>
  <c r="I56"/>
  <c r="J56"/>
  <c r="K56"/>
  <c r="D57"/>
  <c r="E57"/>
  <c r="F57"/>
  <c r="G57"/>
  <c r="H57"/>
  <c r="I57"/>
  <c r="J57"/>
  <c r="K57"/>
  <c r="D58"/>
  <c r="E58"/>
  <c r="F58"/>
  <c r="G58"/>
  <c r="H58"/>
  <c r="I58"/>
  <c r="J58"/>
  <c r="K58"/>
  <c r="D59"/>
  <c r="E59"/>
  <c r="F59"/>
  <c r="G59"/>
  <c r="H59"/>
  <c r="I59"/>
  <c r="J59"/>
  <c r="K59"/>
  <c r="D60"/>
  <c r="E60"/>
  <c r="F60"/>
  <c r="G60"/>
  <c r="H60"/>
  <c r="I60"/>
  <c r="J60"/>
  <c r="K60"/>
  <c r="D61"/>
  <c r="E61"/>
  <c r="F61"/>
  <c r="G61"/>
  <c r="H61"/>
  <c r="I61"/>
  <c r="J61"/>
  <c r="K61"/>
  <c r="D62"/>
  <c r="E62"/>
  <c r="F62"/>
  <c r="G62"/>
  <c r="H62"/>
  <c r="I62"/>
  <c r="J62"/>
  <c r="K62"/>
  <c r="D63"/>
  <c r="E63"/>
  <c r="F63"/>
  <c r="G63"/>
  <c r="H63"/>
  <c r="I63"/>
  <c r="J63"/>
  <c r="K63"/>
  <c r="D64"/>
  <c r="E64"/>
  <c r="F64"/>
  <c r="G64"/>
  <c r="H64"/>
  <c r="I64"/>
  <c r="J64"/>
  <c r="K64"/>
  <c r="D65"/>
  <c r="E65"/>
  <c r="F65"/>
  <c r="G65"/>
  <c r="H65"/>
  <c r="I65"/>
  <c r="J65"/>
  <c r="K65"/>
  <c r="D66"/>
  <c r="E66"/>
  <c r="F66"/>
  <c r="G66"/>
  <c r="H66"/>
  <c r="I66"/>
  <c r="J66"/>
  <c r="K66"/>
  <c r="D67"/>
  <c r="E67"/>
  <c r="F67"/>
  <c r="G67"/>
  <c r="H67"/>
  <c r="I67"/>
  <c r="J67"/>
  <c r="K67"/>
  <c r="D68"/>
  <c r="E68"/>
  <c r="F68"/>
  <c r="G68"/>
  <c r="H68"/>
  <c r="I68"/>
  <c r="J68"/>
  <c r="K68"/>
  <c r="D69"/>
  <c r="E69"/>
  <c r="F69"/>
  <c r="G69"/>
  <c r="H69"/>
  <c r="I69"/>
  <c r="J69"/>
  <c r="K69"/>
  <c r="D70"/>
  <c r="E70"/>
  <c r="F70"/>
  <c r="G70"/>
  <c r="H70"/>
  <c r="I70"/>
  <c r="J70"/>
  <c r="K70"/>
  <c r="D71"/>
  <c r="E71"/>
  <c r="F71"/>
  <c r="G71"/>
  <c r="H71"/>
  <c r="I71"/>
  <c r="J71"/>
  <c r="K71"/>
  <c r="D72"/>
  <c r="E72"/>
  <c r="F72"/>
  <c r="G72"/>
  <c r="H72"/>
  <c r="I72"/>
  <c r="J72"/>
  <c r="K72"/>
  <c r="D73"/>
  <c r="E73"/>
  <c r="F73"/>
  <c r="G73"/>
  <c r="H73"/>
  <c r="I73"/>
  <c r="J73"/>
  <c r="K73"/>
  <c r="D74"/>
  <c r="E74"/>
  <c r="F74"/>
  <c r="G74"/>
  <c r="H74"/>
  <c r="I74"/>
  <c r="J74"/>
  <c r="K74"/>
  <c r="AC83"/>
  <c r="U83"/>
  <c r="AC81"/>
  <c r="AC82" s="1"/>
  <c r="U81"/>
  <c r="AD74"/>
  <c r="W74"/>
  <c r="V74"/>
  <c r="AD73"/>
  <c r="W73"/>
  <c r="V73"/>
  <c r="AD72"/>
  <c r="W72"/>
  <c r="V72"/>
  <c r="AD71"/>
  <c r="W71"/>
  <c r="V71"/>
  <c r="AD70"/>
  <c r="W70"/>
  <c r="V70"/>
  <c r="AD69"/>
  <c r="W69"/>
  <c r="V69"/>
  <c r="AD68"/>
  <c r="W68"/>
  <c r="V68"/>
  <c r="AD67"/>
  <c r="W67"/>
  <c r="V67"/>
  <c r="AD66"/>
  <c r="W66"/>
  <c r="V66"/>
  <c r="AD65"/>
  <c r="W65"/>
  <c r="V65"/>
  <c r="AD64"/>
  <c r="W64"/>
  <c r="V64"/>
  <c r="AF11" i="1"/>
  <c r="AG59" i="2"/>
  <c r="AE43"/>
  <c r="AE67"/>
  <c r="AG31"/>
  <c r="AF55"/>
  <c r="AE15"/>
  <c r="AE59"/>
  <c r="AF3" i="1"/>
  <c r="AE51"/>
  <c r="AF51" i="2"/>
  <c r="AF35"/>
  <c r="AG43"/>
  <c r="AG7"/>
  <c r="AE19"/>
  <c r="AE27" i="1"/>
  <c r="AF51"/>
  <c r="AF47" i="2"/>
  <c r="AE59" i="1"/>
  <c r="AG43"/>
  <c r="AG63" i="2"/>
  <c r="AF23" i="1"/>
  <c r="AF15"/>
  <c r="AE11" i="2"/>
  <c r="AE55" i="1"/>
  <c r="AG23"/>
  <c r="AE39" i="2"/>
  <c r="AG55" i="1"/>
  <c r="AE51" i="2"/>
  <c r="AF27"/>
  <c r="AG31" i="1"/>
  <c r="AE63" i="2"/>
  <c r="AE15" i="1"/>
  <c r="AG19" i="2"/>
  <c r="AE39" i="1"/>
  <c r="AG39"/>
  <c r="AE43"/>
  <c r="AG15"/>
  <c r="AG11" i="2"/>
  <c r="AF63"/>
  <c r="AG27"/>
  <c r="AE55"/>
  <c r="AG35"/>
  <c r="AG51"/>
  <c r="AE7" i="1"/>
  <c r="AG11"/>
  <c r="AF43" i="2"/>
  <c r="AE35" i="1"/>
  <c r="AE23"/>
  <c r="AG35"/>
  <c r="AF39" i="2"/>
  <c r="AE27"/>
  <c r="AG47"/>
  <c r="AF23"/>
  <c r="AE31"/>
  <c r="AG15"/>
  <c r="AG23"/>
  <c r="AF71"/>
  <c r="AG71"/>
  <c r="AF7" i="1"/>
  <c r="AG47"/>
  <c r="AE3"/>
  <c r="AF67" i="2"/>
  <c r="AF11"/>
  <c r="AE11" i="1"/>
  <c r="AF43"/>
  <c r="AG59"/>
  <c r="AG51"/>
  <c r="AG55" i="2"/>
  <c r="AG3" i="1"/>
  <c r="AG7"/>
  <c r="AG3" i="2"/>
  <c r="AF47" i="1"/>
  <c r="AG39" i="2"/>
  <c r="AF31" i="1"/>
  <c r="AF19" i="2"/>
  <c r="AE71"/>
  <c r="AF55" i="1"/>
  <c r="AE23" i="2"/>
  <c r="AF31"/>
  <c r="AF59" i="1"/>
  <c r="AE47"/>
  <c r="AF15" i="2"/>
  <c r="AG67"/>
  <c r="AE47"/>
  <c r="AE31" i="1"/>
  <c r="AE7" i="2"/>
  <c r="AF7"/>
  <c r="AF35" i="1"/>
  <c r="AF59" i="2"/>
  <c r="AE35"/>
  <c r="AE3"/>
  <c r="AF39" i="1"/>
  <c r="AE19"/>
  <c r="AF3" i="2"/>
  <c r="AE79" l="1"/>
  <c r="AF79"/>
  <c r="AG79"/>
  <c r="AD63"/>
  <c r="W63"/>
  <c r="V63"/>
  <c r="AD62"/>
  <c r="W62"/>
  <c r="V62"/>
  <c r="AD61"/>
  <c r="W61"/>
  <c r="V61"/>
  <c r="AD60"/>
  <c r="W60"/>
  <c r="V60"/>
  <c r="AD59"/>
  <c r="W59"/>
  <c r="V59"/>
  <c r="AD58"/>
  <c r="W58"/>
  <c r="V58"/>
  <c r="AD57"/>
  <c r="W57"/>
  <c r="V57"/>
  <c r="AD56"/>
  <c r="W56"/>
  <c r="V56"/>
  <c r="AD55"/>
  <c r="W55"/>
  <c r="V55"/>
  <c r="AD54"/>
  <c r="W54"/>
  <c r="V54"/>
  <c r="AD53"/>
  <c r="W53"/>
  <c r="V53"/>
  <c r="AD52"/>
  <c r="W52"/>
  <c r="V52"/>
  <c r="AD51"/>
  <c r="W51"/>
  <c r="V51"/>
  <c r="AD50"/>
  <c r="W50"/>
  <c r="V50"/>
  <c r="AD49"/>
  <c r="W49"/>
  <c r="V49"/>
  <c r="AD48"/>
  <c r="W48"/>
  <c r="V48"/>
  <c r="AE78" l="1"/>
  <c r="AF78"/>
  <c r="AG78"/>
  <c r="AD47"/>
  <c r="W47"/>
  <c r="V47"/>
  <c r="AD46"/>
  <c r="W46"/>
  <c r="V46"/>
  <c r="AD45"/>
  <c r="W45"/>
  <c r="V45"/>
  <c r="AD44"/>
  <c r="W44"/>
  <c r="V44"/>
  <c r="AD43"/>
  <c r="W43"/>
  <c r="V43"/>
  <c r="AD42"/>
  <c r="W42"/>
  <c r="V42"/>
  <c r="AD41"/>
  <c r="W41"/>
  <c r="V41"/>
  <c r="AD40"/>
  <c r="W40"/>
  <c r="V40"/>
  <c r="AD39"/>
  <c r="W39"/>
  <c r="V39"/>
  <c r="AD38"/>
  <c r="W38"/>
  <c r="V38"/>
  <c r="AD37"/>
  <c r="W37"/>
  <c r="V37"/>
  <c r="AD36"/>
  <c r="W36"/>
  <c r="V36"/>
  <c r="AD35"/>
  <c r="W35"/>
  <c r="V35"/>
  <c r="AD34"/>
  <c r="W34"/>
  <c r="V34"/>
  <c r="AD33"/>
  <c r="W33"/>
  <c r="V33"/>
  <c r="AD32"/>
  <c r="W32"/>
  <c r="V32"/>
  <c r="AE77" l="1"/>
  <c r="AF77"/>
  <c r="AG77"/>
  <c r="AD31"/>
  <c r="W31"/>
  <c r="V31"/>
  <c r="AD30"/>
  <c r="W30"/>
  <c r="V30"/>
  <c r="AD29"/>
  <c r="W29"/>
  <c r="V29"/>
  <c r="AD28"/>
  <c r="W28"/>
  <c r="V28"/>
  <c r="AD27"/>
  <c r="W27"/>
  <c r="V27"/>
  <c r="AD26"/>
  <c r="W26"/>
  <c r="V26"/>
  <c r="AD25"/>
  <c r="W25"/>
  <c r="V25"/>
  <c r="AD24"/>
  <c r="W24"/>
  <c r="V24"/>
  <c r="AD23"/>
  <c r="W23"/>
  <c r="V23"/>
  <c r="AD22"/>
  <c r="W22"/>
  <c r="V22"/>
  <c r="AD21"/>
  <c r="W21"/>
  <c r="V21"/>
  <c r="AD20"/>
  <c r="W20"/>
  <c r="V20"/>
  <c r="AD19"/>
  <c r="W19"/>
  <c r="V19"/>
  <c r="AD18"/>
  <c r="W18"/>
  <c r="V18"/>
  <c r="AD17"/>
  <c r="W17"/>
  <c r="V17"/>
  <c r="AD16"/>
  <c r="W16"/>
  <c r="V16"/>
  <c r="AD15"/>
  <c r="W15"/>
  <c r="V15"/>
  <c r="AD14"/>
  <c r="W14"/>
  <c r="V14"/>
  <c r="AD13"/>
  <c r="W13"/>
  <c r="V13"/>
  <c r="AD12"/>
  <c r="W12"/>
  <c r="V12"/>
  <c r="AE76" l="1"/>
  <c r="AF76"/>
  <c r="AG76"/>
  <c r="AD11"/>
  <c r="W11"/>
  <c r="V11"/>
  <c r="AD10"/>
  <c r="W10"/>
  <c r="V10"/>
  <c r="AD9"/>
  <c r="W9"/>
  <c r="V9"/>
  <c r="AD8"/>
  <c r="W8"/>
  <c r="V8"/>
  <c r="AD7"/>
  <c r="W7"/>
  <c r="V7"/>
  <c r="AD6"/>
  <c r="W6"/>
  <c r="V6"/>
  <c r="AD5"/>
  <c r="W5"/>
  <c r="V5"/>
  <c r="AD4"/>
  <c r="W4"/>
  <c r="V4"/>
  <c r="AE75" l="1"/>
  <c r="AE80"/>
  <c r="AF80"/>
  <c r="AF75"/>
  <c r="AG80"/>
  <c r="AG75"/>
  <c r="AD3"/>
  <c r="W3"/>
  <c r="V3"/>
  <c r="W2"/>
  <c r="AC83" i="1"/>
  <c r="U83"/>
  <c r="AC81"/>
  <c r="AC82" s="1"/>
  <c r="U81"/>
  <c r="W74"/>
  <c r="K74"/>
  <c r="J74"/>
  <c r="I74"/>
  <c r="H74"/>
  <c r="G74"/>
  <c r="F74"/>
  <c r="E74"/>
  <c r="D74"/>
  <c r="W73"/>
  <c r="K73"/>
  <c r="J73"/>
  <c r="I73"/>
  <c r="H73"/>
  <c r="G73"/>
  <c r="F73"/>
  <c r="E73"/>
  <c r="D73"/>
  <c r="W72"/>
  <c r="K72"/>
  <c r="J72"/>
  <c r="I72"/>
  <c r="H72"/>
  <c r="G72"/>
  <c r="F72"/>
  <c r="E72"/>
  <c r="D72"/>
  <c r="W71"/>
  <c r="K71"/>
  <c r="J71"/>
  <c r="I71"/>
  <c r="H71"/>
  <c r="G71"/>
  <c r="F71"/>
  <c r="E71"/>
  <c r="D71"/>
  <c r="W70"/>
  <c r="K70"/>
  <c r="J70"/>
  <c r="I70"/>
  <c r="H70"/>
  <c r="G70"/>
  <c r="F70"/>
  <c r="E70"/>
  <c r="D70"/>
  <c r="W69"/>
  <c r="K69"/>
  <c r="J69"/>
  <c r="I69"/>
  <c r="H69"/>
  <c r="G69"/>
  <c r="F69"/>
  <c r="E69"/>
  <c r="D69"/>
  <c r="W68"/>
  <c r="K68"/>
  <c r="J68"/>
  <c r="I68"/>
  <c r="H68"/>
  <c r="G68"/>
  <c r="F68"/>
  <c r="E68"/>
  <c r="D68"/>
  <c r="W67"/>
  <c r="K67"/>
  <c r="J67"/>
  <c r="I67"/>
  <c r="H67"/>
  <c r="G67"/>
  <c r="F67"/>
  <c r="E67"/>
  <c r="D67"/>
  <c r="W66"/>
  <c r="K66"/>
  <c r="J66"/>
  <c r="I66"/>
  <c r="H66"/>
  <c r="G66"/>
  <c r="F66"/>
  <c r="E66"/>
  <c r="D66"/>
  <c r="W65"/>
  <c r="K65"/>
  <c r="J65"/>
  <c r="I65"/>
  <c r="H65"/>
  <c r="G65"/>
  <c r="F65"/>
  <c r="E65"/>
  <c r="D65"/>
  <c r="W64"/>
  <c r="K64"/>
  <c r="J64"/>
  <c r="I64"/>
  <c r="H64"/>
  <c r="G64"/>
  <c r="F64"/>
  <c r="E64"/>
  <c r="D64"/>
  <c r="W63"/>
  <c r="K63"/>
  <c r="J63"/>
  <c r="I63"/>
  <c r="H63"/>
  <c r="G63"/>
  <c r="F63"/>
  <c r="E63"/>
  <c r="D63"/>
  <c r="AD62"/>
  <c r="W62"/>
  <c r="V62"/>
  <c r="K62"/>
  <c r="J62"/>
  <c r="I62"/>
  <c r="H62"/>
  <c r="G62"/>
  <c r="F62"/>
  <c r="E62"/>
  <c r="D62"/>
  <c r="AD61"/>
  <c r="W61"/>
  <c r="V61"/>
  <c r="K61"/>
  <c r="J61"/>
  <c r="I61"/>
  <c r="H61"/>
  <c r="G61"/>
  <c r="F61"/>
  <c r="E61"/>
  <c r="D61"/>
  <c r="AD60"/>
  <c r="W60"/>
  <c r="V60"/>
  <c r="K60"/>
  <c r="J60"/>
  <c r="I60"/>
  <c r="H60"/>
  <c r="G60"/>
  <c r="F60"/>
  <c r="E60"/>
  <c r="D60"/>
  <c r="AD81" i="2" l="1"/>
  <c r="AD82" s="1"/>
  <c r="AD83"/>
  <c r="V83"/>
  <c r="V81"/>
  <c r="AD59" i="1"/>
  <c r="W59"/>
  <c r="V59"/>
  <c r="K59"/>
  <c r="J59"/>
  <c r="I59"/>
  <c r="H59"/>
  <c r="G59"/>
  <c r="F59"/>
  <c r="E59"/>
  <c r="D59"/>
  <c r="AD58"/>
  <c r="W58"/>
  <c r="V58"/>
  <c r="K58"/>
  <c r="J58"/>
  <c r="I58"/>
  <c r="H58"/>
  <c r="G58"/>
  <c r="F58"/>
  <c r="E58"/>
  <c r="D58"/>
  <c r="AD57"/>
  <c r="W57"/>
  <c r="V57"/>
  <c r="K57"/>
  <c r="J57"/>
  <c r="I57"/>
  <c r="H57"/>
  <c r="G57"/>
  <c r="F57"/>
  <c r="E57"/>
  <c r="D57"/>
  <c r="AD56"/>
  <c r="W56"/>
  <c r="V56"/>
  <c r="K56"/>
  <c r="J56"/>
  <c r="I56"/>
  <c r="H56"/>
  <c r="G56"/>
  <c r="F56"/>
  <c r="E56"/>
  <c r="D56"/>
  <c r="AD55"/>
  <c r="W55"/>
  <c r="V55"/>
  <c r="K55"/>
  <c r="J55"/>
  <c r="I55"/>
  <c r="H55"/>
  <c r="G55"/>
  <c r="F55"/>
  <c r="E55"/>
  <c r="D55"/>
  <c r="AD54"/>
  <c r="W54"/>
  <c r="V54"/>
  <c r="K54"/>
  <c r="J54"/>
  <c r="I54"/>
  <c r="H54"/>
  <c r="G54"/>
  <c r="F54"/>
  <c r="E54"/>
  <c r="D54"/>
  <c r="AD53"/>
  <c r="W53"/>
  <c r="V53"/>
  <c r="K53"/>
  <c r="J53"/>
  <c r="I53"/>
  <c r="H53"/>
  <c r="G53"/>
  <c r="F53"/>
  <c r="E53"/>
  <c r="D53"/>
  <c r="AD52"/>
  <c r="W52"/>
  <c r="V52"/>
  <c r="K52"/>
  <c r="J52"/>
  <c r="I52"/>
  <c r="H52"/>
  <c r="G52"/>
  <c r="F52"/>
  <c r="E52"/>
  <c r="D52"/>
  <c r="AD51"/>
  <c r="W51"/>
  <c r="V51"/>
  <c r="K51"/>
  <c r="J51"/>
  <c r="I51"/>
  <c r="H51"/>
  <c r="G51"/>
  <c r="F51"/>
  <c r="E51"/>
  <c r="D51"/>
  <c r="AD50"/>
  <c r="W50"/>
  <c r="V50"/>
  <c r="K50"/>
  <c r="J50"/>
  <c r="I50"/>
  <c r="H50"/>
  <c r="G50"/>
  <c r="F50"/>
  <c r="E50"/>
  <c r="D50"/>
  <c r="AD49"/>
  <c r="W49"/>
  <c r="V49"/>
  <c r="K49"/>
  <c r="J49"/>
  <c r="I49"/>
  <c r="H49"/>
  <c r="G49"/>
  <c r="F49"/>
  <c r="E49"/>
  <c r="D49"/>
  <c r="AD48"/>
  <c r="W48"/>
  <c r="V48"/>
  <c r="K48"/>
  <c r="J48"/>
  <c r="I48"/>
  <c r="H48"/>
  <c r="G48"/>
  <c r="F48"/>
  <c r="E48"/>
  <c r="D48"/>
  <c r="AE78" l="1"/>
  <c r="AF78"/>
  <c r="AG78"/>
  <c r="AD47"/>
  <c r="W47"/>
  <c r="V47"/>
  <c r="K47"/>
  <c r="J47"/>
  <c r="I47"/>
  <c r="H47"/>
  <c r="G47"/>
  <c r="F47"/>
  <c r="E47"/>
  <c r="D47"/>
  <c r="AD46"/>
  <c r="W46"/>
  <c r="V46"/>
  <c r="K46"/>
  <c r="J46"/>
  <c r="I46"/>
  <c r="H46"/>
  <c r="G46"/>
  <c r="F46"/>
  <c r="E46"/>
  <c r="D46"/>
  <c r="AD45"/>
  <c r="W45"/>
  <c r="V45"/>
  <c r="K45"/>
  <c r="J45"/>
  <c r="I45"/>
  <c r="H45"/>
  <c r="G45"/>
  <c r="F45"/>
  <c r="E45"/>
  <c r="D45"/>
  <c r="AD44"/>
  <c r="W44"/>
  <c r="V44"/>
  <c r="K44"/>
  <c r="J44"/>
  <c r="I44"/>
  <c r="H44"/>
  <c r="G44"/>
  <c r="F44"/>
  <c r="E44"/>
  <c r="D44"/>
  <c r="AD43"/>
  <c r="W43"/>
  <c r="V43"/>
  <c r="K43"/>
  <c r="J43"/>
  <c r="I43"/>
  <c r="H43"/>
  <c r="G43"/>
  <c r="F43"/>
  <c r="E43"/>
  <c r="D43"/>
  <c r="AD42"/>
  <c r="W42"/>
  <c r="V42"/>
  <c r="K42"/>
  <c r="J42"/>
  <c r="I42"/>
  <c r="H42"/>
  <c r="G42"/>
  <c r="F42"/>
  <c r="E42"/>
  <c r="D42"/>
  <c r="AD41"/>
  <c r="W41"/>
  <c r="V41"/>
  <c r="K41"/>
  <c r="J41"/>
  <c r="I41"/>
  <c r="H41"/>
  <c r="G41"/>
  <c r="F41"/>
  <c r="E41"/>
  <c r="D41"/>
  <c r="AD40"/>
  <c r="W40"/>
  <c r="V40"/>
  <c r="K40"/>
  <c r="J40"/>
  <c r="I40"/>
  <c r="H40"/>
  <c r="G40"/>
  <c r="F40"/>
  <c r="E40"/>
  <c r="D40"/>
  <c r="AD39"/>
  <c r="W39"/>
  <c r="V39"/>
  <c r="K39"/>
  <c r="J39"/>
  <c r="I39"/>
  <c r="H39"/>
  <c r="G39"/>
  <c r="F39"/>
  <c r="E39"/>
  <c r="D39"/>
  <c r="AD38"/>
  <c r="W38"/>
  <c r="V38"/>
  <c r="K38"/>
  <c r="J38"/>
  <c r="I38"/>
  <c r="H38"/>
  <c r="G38"/>
  <c r="F38"/>
  <c r="E38"/>
  <c r="D38"/>
  <c r="AD37"/>
  <c r="W37"/>
  <c r="V37"/>
  <c r="K37"/>
  <c r="J37"/>
  <c r="I37"/>
  <c r="H37"/>
  <c r="G37"/>
  <c r="F37"/>
  <c r="E37"/>
  <c r="D37"/>
  <c r="AD36"/>
  <c r="W36"/>
  <c r="V36"/>
  <c r="K36"/>
  <c r="J36"/>
  <c r="I36"/>
  <c r="H36"/>
  <c r="G36"/>
  <c r="F36"/>
  <c r="E36"/>
  <c r="D36"/>
  <c r="AD35"/>
  <c r="W35"/>
  <c r="V35"/>
  <c r="K35"/>
  <c r="J35"/>
  <c r="I35"/>
  <c r="H35"/>
  <c r="G35"/>
  <c r="F35"/>
  <c r="E35"/>
  <c r="D35"/>
  <c r="AD34"/>
  <c r="W34"/>
  <c r="V34"/>
  <c r="K34"/>
  <c r="J34"/>
  <c r="I34"/>
  <c r="H34"/>
  <c r="G34"/>
  <c r="F34"/>
  <c r="E34"/>
  <c r="D34"/>
  <c r="AD33"/>
  <c r="W33"/>
  <c r="V33"/>
  <c r="K33"/>
  <c r="J33"/>
  <c r="I33"/>
  <c r="H33"/>
  <c r="G33"/>
  <c r="F33"/>
  <c r="E33"/>
  <c r="D33"/>
  <c r="AD32"/>
  <c r="W32"/>
  <c r="V32"/>
  <c r="K32"/>
  <c r="J32"/>
  <c r="I32"/>
  <c r="H32"/>
  <c r="G32"/>
  <c r="F32"/>
  <c r="E32"/>
  <c r="D32"/>
  <c r="AE77" l="1"/>
  <c r="AF77"/>
  <c r="AG77"/>
  <c r="AD31"/>
  <c r="W31"/>
  <c r="V31"/>
  <c r="K31"/>
  <c r="J31"/>
  <c r="I31"/>
  <c r="H31"/>
  <c r="G31"/>
  <c r="F31"/>
  <c r="E31"/>
  <c r="D31"/>
  <c r="AD30"/>
  <c r="W30"/>
  <c r="V30"/>
  <c r="K30"/>
  <c r="J30"/>
  <c r="I30"/>
  <c r="H30"/>
  <c r="G30"/>
  <c r="F30"/>
  <c r="E30"/>
  <c r="D30"/>
  <c r="AD29"/>
  <c r="W29"/>
  <c r="V29"/>
  <c r="K29"/>
  <c r="J29"/>
  <c r="I29"/>
  <c r="H29"/>
  <c r="G29"/>
  <c r="F29"/>
  <c r="E29"/>
  <c r="D29"/>
  <c r="AD28"/>
  <c r="W28"/>
  <c r="V28"/>
  <c r="K28"/>
  <c r="J28"/>
  <c r="I28"/>
  <c r="H28"/>
  <c r="G28"/>
  <c r="F28"/>
  <c r="E28"/>
  <c r="D28"/>
  <c r="AD27"/>
  <c r="W27"/>
  <c r="V27"/>
  <c r="K27"/>
  <c r="J27"/>
  <c r="I27"/>
  <c r="H27"/>
  <c r="G27"/>
  <c r="F27"/>
  <c r="E27"/>
  <c r="D27"/>
  <c r="AD26"/>
  <c r="W26"/>
  <c r="V26"/>
  <c r="K26"/>
  <c r="J26"/>
  <c r="I26"/>
  <c r="H26"/>
  <c r="G26"/>
  <c r="F26"/>
  <c r="E26"/>
  <c r="D26"/>
  <c r="AD25"/>
  <c r="W25"/>
  <c r="V25"/>
  <c r="K25"/>
  <c r="J25"/>
  <c r="I25"/>
  <c r="H25"/>
  <c r="G25"/>
  <c r="F25"/>
  <c r="E25"/>
  <c r="D25"/>
  <c r="AD24"/>
  <c r="W24"/>
  <c r="V24"/>
  <c r="K24"/>
  <c r="J24"/>
  <c r="I24"/>
  <c r="H24"/>
  <c r="G24"/>
  <c r="F24"/>
  <c r="E24"/>
  <c r="D24"/>
  <c r="AD23"/>
  <c r="W23"/>
  <c r="V23"/>
  <c r="K23"/>
  <c r="J23"/>
  <c r="I23"/>
  <c r="H23"/>
  <c r="G23"/>
  <c r="F23"/>
  <c r="E23"/>
  <c r="D23"/>
  <c r="AD22"/>
  <c r="W22"/>
  <c r="V22"/>
  <c r="K22"/>
  <c r="J22"/>
  <c r="I22"/>
  <c r="H22"/>
  <c r="G22"/>
  <c r="F22"/>
  <c r="E22"/>
  <c r="D22"/>
  <c r="AD21"/>
  <c r="W21"/>
  <c r="V21"/>
  <c r="K21"/>
  <c r="J21"/>
  <c r="I21"/>
  <c r="H21"/>
  <c r="G21"/>
  <c r="F21"/>
  <c r="E21"/>
  <c r="D21"/>
  <c r="AD20"/>
  <c r="W20"/>
  <c r="V20"/>
  <c r="K20"/>
  <c r="J20"/>
  <c r="I20"/>
  <c r="H20"/>
  <c r="G20"/>
  <c r="F20"/>
  <c r="E20"/>
  <c r="D20"/>
  <c r="AD19"/>
  <c r="W19"/>
  <c r="V19"/>
  <c r="K19"/>
  <c r="J19"/>
  <c r="I19"/>
  <c r="H19"/>
  <c r="G19"/>
  <c r="F19"/>
  <c r="E19"/>
  <c r="D19"/>
  <c r="AD18"/>
  <c r="W18"/>
  <c r="V18"/>
  <c r="K18"/>
  <c r="J18"/>
  <c r="I18"/>
  <c r="H18"/>
  <c r="G18"/>
  <c r="F18"/>
  <c r="E18"/>
  <c r="D18"/>
  <c r="AD17"/>
  <c r="W17"/>
  <c r="V17"/>
  <c r="K17"/>
  <c r="J17"/>
  <c r="I17"/>
  <c r="H17"/>
  <c r="G17"/>
  <c r="F17"/>
  <c r="E17"/>
  <c r="D17"/>
  <c r="AD16"/>
  <c r="W16"/>
  <c r="V16"/>
  <c r="K16"/>
  <c r="J16"/>
  <c r="I16"/>
  <c r="H16"/>
  <c r="G16"/>
  <c r="F16"/>
  <c r="E16"/>
  <c r="D16"/>
  <c r="AD15"/>
  <c r="W15"/>
  <c r="V15"/>
  <c r="K15"/>
  <c r="J15"/>
  <c r="I15"/>
  <c r="H15"/>
  <c r="G15"/>
  <c r="F15"/>
  <c r="E15"/>
  <c r="D15"/>
  <c r="AD14"/>
  <c r="W14"/>
  <c r="V14"/>
  <c r="K14"/>
  <c r="J14"/>
  <c r="I14"/>
  <c r="H14"/>
  <c r="G14"/>
  <c r="F14"/>
  <c r="E14"/>
  <c r="D14"/>
  <c r="AD13"/>
  <c r="W13"/>
  <c r="V13"/>
  <c r="K13"/>
  <c r="J13"/>
  <c r="I13"/>
  <c r="H13"/>
  <c r="G13"/>
  <c r="F13"/>
  <c r="E13"/>
  <c r="D13"/>
  <c r="AD12"/>
  <c r="W12"/>
  <c r="V12"/>
  <c r="K12"/>
  <c r="J12"/>
  <c r="I12"/>
  <c r="H12"/>
  <c r="G12"/>
  <c r="F12"/>
  <c r="E12"/>
  <c r="D12"/>
  <c r="AG27"/>
  <c r="AF19"/>
  <c r="AF27"/>
  <c r="AG19"/>
  <c r="AE76" l="1"/>
  <c r="AF76"/>
  <c r="AG76"/>
  <c r="AD11"/>
  <c r="W11"/>
  <c r="V11"/>
  <c r="K11"/>
  <c r="J11"/>
  <c r="I11"/>
  <c r="H11"/>
  <c r="G11"/>
  <c r="F11"/>
  <c r="E11"/>
  <c r="D11"/>
  <c r="AD10"/>
  <c r="W10"/>
  <c r="V10"/>
  <c r="K10"/>
  <c r="J10"/>
  <c r="I10"/>
  <c r="H10"/>
  <c r="G10"/>
  <c r="F10"/>
  <c r="E10"/>
  <c r="D10"/>
  <c r="AD9"/>
  <c r="W9"/>
  <c r="V9"/>
  <c r="K9"/>
  <c r="J9"/>
  <c r="I9"/>
  <c r="H9"/>
  <c r="G9"/>
  <c r="F9"/>
  <c r="E9"/>
  <c r="D9"/>
  <c r="AD8"/>
  <c r="W8"/>
  <c r="V8"/>
  <c r="K8"/>
  <c r="J8"/>
  <c r="I8"/>
  <c r="H8"/>
  <c r="G8"/>
  <c r="F8"/>
  <c r="E8"/>
  <c r="D8"/>
  <c r="AD7"/>
  <c r="W7"/>
  <c r="V7"/>
  <c r="K7"/>
  <c r="J7"/>
  <c r="I7"/>
  <c r="H7"/>
  <c r="G7"/>
  <c r="F7"/>
  <c r="E7"/>
  <c r="D7"/>
  <c r="AD6"/>
  <c r="W6"/>
  <c r="V6"/>
  <c r="K6"/>
  <c r="J6"/>
  <c r="I6"/>
  <c r="H6"/>
  <c r="G6"/>
  <c r="F6"/>
  <c r="E6"/>
  <c r="D6"/>
  <c r="AD5"/>
  <c r="W5"/>
  <c r="V5"/>
  <c r="K5"/>
  <c r="J5"/>
  <c r="I5"/>
  <c r="H5"/>
  <c r="G5"/>
  <c r="F5"/>
  <c r="E5"/>
  <c r="D5"/>
  <c r="AD4"/>
  <c r="W4"/>
  <c r="V4"/>
  <c r="K4"/>
  <c r="J4"/>
  <c r="I4"/>
  <c r="H4"/>
  <c r="G4"/>
  <c r="F4"/>
  <c r="E4"/>
  <c r="D4"/>
  <c r="AE80" l="1"/>
  <c r="AE75"/>
  <c r="AF80"/>
  <c r="AF75"/>
  <c r="AG80"/>
  <c r="AG75"/>
  <c r="AD3"/>
  <c r="W3"/>
  <c r="V3"/>
  <c r="K3"/>
  <c r="J3"/>
  <c r="I3"/>
  <c r="H3"/>
  <c r="G3"/>
  <c r="F3"/>
  <c r="E3"/>
  <c r="D3"/>
  <c r="K2"/>
  <c r="J2"/>
  <c r="I2"/>
  <c r="H2"/>
  <c r="G2"/>
  <c r="F2"/>
  <c r="E2"/>
  <c r="D2"/>
  <c r="AD83" l="1"/>
  <c r="AD81"/>
  <c r="AD82" s="1"/>
  <c r="V83"/>
  <c r="V81"/>
</calcChain>
</file>

<file path=xl/sharedStrings.xml><?xml version="1.0" encoding="utf-8"?>
<sst xmlns="http://schemas.openxmlformats.org/spreadsheetml/2006/main" count="249" uniqueCount="80">
  <si>
    <t>ref</t>
    <phoneticPr fontId="5" type="noConversion"/>
  </si>
  <si>
    <t>ref</t>
    <phoneticPr fontId="5" type="noConversion"/>
  </si>
  <si>
    <t>comp</t>
    <phoneticPr fontId="5" type="noConversion"/>
  </si>
  <si>
    <t>TMuC 0.7 DCM/Ericsson</t>
  </si>
  <si>
    <t>TMuC 0.7 reference</t>
  </si>
  <si>
    <t>QPISlice</t>
  </si>
  <si>
    <t>kbps</t>
  </si>
  <si>
    <t>Y psnr</t>
  </si>
  <si>
    <t>U psnr</t>
  </si>
  <si>
    <t>V psnr</t>
  </si>
  <si>
    <t>Enc T [s]</t>
  </si>
  <si>
    <t>Dec T [s]</t>
  </si>
  <si>
    <t>Enc T [h]</t>
  </si>
  <si>
    <t>Enc T</t>
  </si>
  <si>
    <t>BD-rate Y</t>
    <phoneticPr fontId="5" type="noConversion"/>
  </si>
  <si>
    <t>BD-rate U</t>
    <phoneticPr fontId="5" type="noConversion"/>
  </si>
  <si>
    <t>BD-rate V</t>
    <phoneticPr fontId="5" type="noConversion"/>
  </si>
  <si>
    <t>Class A</t>
  </si>
  <si>
    <t>S01</t>
  </si>
  <si>
    <t>4K</t>
  </si>
  <si>
    <t>Traffic</t>
  </si>
  <si>
    <t>S02</t>
  </si>
  <si>
    <t>PeopleOnStreet</t>
  </si>
  <si>
    <t>Class B</t>
  </si>
  <si>
    <t>S03</t>
  </si>
  <si>
    <t>1080p</t>
  </si>
  <si>
    <t>Kimono</t>
  </si>
  <si>
    <t>S04</t>
  </si>
  <si>
    <t>ParkScene</t>
  </si>
  <si>
    <t>S05</t>
  </si>
  <si>
    <t>Cactus</t>
  </si>
  <si>
    <t>S06</t>
  </si>
  <si>
    <t>BasketballDrive</t>
  </si>
  <si>
    <t>S07</t>
  </si>
  <si>
    <t>BQTerrace</t>
  </si>
  <si>
    <t>Class C</t>
  </si>
  <si>
    <t>S08</t>
  </si>
  <si>
    <t>WVGA</t>
  </si>
  <si>
    <t>BasketballDrill</t>
  </si>
  <si>
    <t>S09</t>
  </si>
  <si>
    <t>BQMall</t>
  </si>
  <si>
    <t>S10</t>
  </si>
  <si>
    <t>PartyScene</t>
  </si>
  <si>
    <t>S11</t>
  </si>
  <si>
    <t>RaceHorses</t>
  </si>
  <si>
    <t>Class D</t>
  </si>
  <si>
    <t>S12</t>
  </si>
  <si>
    <t>WQVGA</t>
  </si>
  <si>
    <t>BasketballPass</t>
  </si>
  <si>
    <t>S13</t>
  </si>
  <si>
    <t>BQSquare</t>
  </si>
  <si>
    <t>S14</t>
  </si>
  <si>
    <t>BlowingBubbles</t>
  </si>
  <si>
    <t>S15</t>
  </si>
  <si>
    <t>ClassE</t>
  </si>
  <si>
    <t>S16</t>
  </si>
  <si>
    <t>720p</t>
    <phoneticPr fontId="7"/>
  </si>
  <si>
    <t>Vidyo1</t>
  </si>
  <si>
    <t>S17</t>
  </si>
  <si>
    <t>Vidyo3</t>
  </si>
  <si>
    <t>S18</t>
  </si>
  <si>
    <t>Vidyo4</t>
  </si>
  <si>
    <t>Class E</t>
  </si>
  <si>
    <t>All</t>
  </si>
  <si>
    <t>Time geomean</t>
  </si>
  <si>
    <t>Time ratio</t>
  </si>
  <si>
    <t>Time sum (hours)</t>
  </si>
  <si>
    <t>comp</t>
    <phoneticPr fontId="5" type="noConversion"/>
  </si>
  <si>
    <t>BD-rate Y</t>
    <phoneticPr fontId="5" type="noConversion"/>
  </si>
  <si>
    <t>BD-rate U</t>
    <phoneticPr fontId="5" type="noConversion"/>
  </si>
  <si>
    <t>BD-rate V</t>
    <phoneticPr fontId="5" type="noConversion"/>
  </si>
  <si>
    <t>720p</t>
    <phoneticPr fontId="5" type="noConversion"/>
  </si>
  <si>
    <t>TE07-ETRI</t>
    <phoneticPr fontId="5" type="noConversion"/>
  </si>
  <si>
    <t>Encoder Crash</t>
    <phoneticPr fontId="1" type="noConversion"/>
  </si>
  <si>
    <t>Intra High Efficiency</t>
    <phoneticPr fontId="7"/>
  </si>
  <si>
    <t>Random Accrss High Efficiency</t>
    <phoneticPr fontId="7"/>
  </si>
  <si>
    <t>720p</t>
    <phoneticPr fontId="11" type="noConversion"/>
  </si>
  <si>
    <t>Peking Univ.</t>
    <phoneticPr fontId="7"/>
  </si>
  <si>
    <t>ETRI</t>
    <phoneticPr fontId="7"/>
  </si>
  <si>
    <t>Encoder Crach</t>
    <phoneticPr fontId="1" type="noConversion"/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</si>
</sst>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178" formatCode="0.0"/>
    <numFmt numFmtId="179" formatCode="0_ "/>
    <numFmt numFmtId="180" formatCode="0_);[Red]\(0\)"/>
    <numFmt numFmtId="182" formatCode="0.0000_ "/>
  </numFmts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돋움"/>
      <family val="2"/>
      <charset val="129"/>
    </font>
    <font>
      <b/>
      <sz val="8"/>
      <color indexed="10"/>
      <name val="Arial"/>
      <family val="2"/>
    </font>
    <font>
      <sz val="6"/>
      <name val="ＭＳ Ｐゴシック"/>
      <family val="2"/>
      <charset val="128"/>
    </font>
    <font>
      <sz val="8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돋움"/>
      <family val="3"/>
      <charset val="129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3" fillId="0" borderId="0" xfId="0" applyFont="1" applyAlignment="1"/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5" xfId="0" applyFont="1" applyBorder="1" applyAlignment="1">
      <alignment horizontal="left" indent="1"/>
    </xf>
    <xf numFmtId="0" fontId="3" fillId="0" borderId="9" xfId="0" applyFont="1" applyBorder="1" applyAlignment="1">
      <alignment horizontal="center"/>
    </xf>
    <xf numFmtId="0" fontId="3" fillId="0" borderId="5" xfId="0" applyFont="1" applyBorder="1" applyAlignment="1" applyProtection="1"/>
    <xf numFmtId="176" fontId="3" fillId="2" borderId="10" xfId="0" applyNumberFormat="1" applyFont="1" applyFill="1" applyBorder="1" applyAlignment="1">
      <alignment horizontal="right" vertical="center"/>
    </xf>
    <xf numFmtId="176" fontId="3" fillId="2" borderId="11" xfId="0" applyNumberFormat="1" applyFont="1" applyFill="1" applyBorder="1" applyAlignment="1">
      <alignment horizontal="right" vertical="center"/>
    </xf>
    <xf numFmtId="177" fontId="3" fillId="2" borderId="0" xfId="0" applyNumberFormat="1" applyFont="1" applyFill="1" applyBorder="1" applyAlignment="1"/>
    <xf numFmtId="177" fontId="3" fillId="2" borderId="0" xfId="0" applyNumberFormat="1" applyFont="1" applyFill="1" applyBorder="1" applyAlignment="1" applyProtection="1">
      <protection locked="0"/>
    </xf>
    <xf numFmtId="177" fontId="3" fillId="3" borderId="0" xfId="0" applyNumberFormat="1" applyFont="1" applyFill="1" applyAlignment="1" applyProtection="1">
      <protection locked="0"/>
    </xf>
    <xf numFmtId="177" fontId="6" fillId="0" borderId="5" xfId="0" applyNumberFormat="1" applyFont="1" applyBorder="1" applyAlignment="1">
      <alignment horizontal="left" indent="1"/>
    </xf>
    <xf numFmtId="178" fontId="3" fillId="0" borderId="5" xfId="0" applyNumberFormat="1" applyFont="1" applyBorder="1" applyAlignment="1"/>
    <xf numFmtId="0" fontId="3" fillId="0" borderId="12" xfId="0" applyFont="1" applyBorder="1" applyAlignment="1" applyProtection="1"/>
    <xf numFmtId="177" fontId="6" fillId="0" borderId="12" xfId="0" applyNumberFormat="1" applyFont="1" applyBorder="1" applyAlignment="1">
      <alignment horizontal="left" indent="1"/>
    </xf>
    <xf numFmtId="177" fontId="3" fillId="0" borderId="12" xfId="0" applyNumberFormat="1" applyFont="1" applyBorder="1" applyAlignment="1"/>
    <xf numFmtId="0" fontId="3" fillId="0" borderId="13" xfId="0" applyFont="1" applyBorder="1" applyAlignment="1" applyProtection="1"/>
    <xf numFmtId="176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right" vertical="center"/>
    </xf>
    <xf numFmtId="177" fontId="3" fillId="2" borderId="16" xfId="0" applyNumberFormat="1" applyFont="1" applyFill="1" applyBorder="1" applyAlignment="1"/>
    <xf numFmtId="177" fontId="3" fillId="2" borderId="16" xfId="0" applyNumberFormat="1" applyFont="1" applyFill="1" applyBorder="1" applyAlignment="1" applyProtection="1">
      <protection locked="0"/>
    </xf>
    <xf numFmtId="177" fontId="3" fillId="3" borderId="16" xfId="0" applyNumberFormat="1" applyFont="1" applyFill="1" applyBorder="1" applyAlignment="1" applyProtection="1">
      <protection locked="0"/>
    </xf>
    <xf numFmtId="177" fontId="6" fillId="0" borderId="13" xfId="0" applyNumberFormat="1" applyFont="1" applyBorder="1" applyAlignment="1">
      <alignment horizontal="left" indent="1"/>
    </xf>
    <xf numFmtId="0" fontId="3" fillId="0" borderId="13" xfId="0" applyFont="1" applyBorder="1" applyAlignment="1"/>
    <xf numFmtId="177" fontId="3" fillId="2" borderId="17" xfId="0" applyNumberFormat="1" applyFont="1" applyFill="1" applyBorder="1" applyAlignment="1"/>
    <xf numFmtId="177" fontId="3" fillId="2" borderId="17" xfId="0" applyNumberFormat="1" applyFont="1" applyFill="1" applyBorder="1" applyAlignment="1" applyProtection="1">
      <protection locked="0"/>
    </xf>
    <xf numFmtId="0" fontId="6" fillId="0" borderId="13" xfId="0" applyFont="1" applyBorder="1" applyAlignment="1">
      <alignment horizontal="left" indent="1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18" xfId="0" applyNumberFormat="1" applyFont="1" applyFill="1" applyBorder="1" applyAlignment="1">
      <alignment horizontal="right" vertical="center"/>
    </xf>
    <xf numFmtId="176" fontId="3" fillId="2" borderId="1" xfId="1" applyNumberFormat="1" applyFont="1" applyFill="1" applyBorder="1" applyAlignment="1">
      <alignment horizontal="right" vertical="center"/>
    </xf>
    <xf numFmtId="176" fontId="3" fillId="2" borderId="18" xfId="1" applyNumberFormat="1" applyFont="1" applyFill="1" applyBorder="1" applyAlignment="1">
      <alignment horizontal="right" vertical="center"/>
    </xf>
    <xf numFmtId="176" fontId="3" fillId="2" borderId="10" xfId="1" applyNumberFormat="1" applyFont="1" applyFill="1" applyBorder="1" applyAlignment="1">
      <alignment horizontal="right" vertical="center"/>
    </xf>
    <xf numFmtId="176" fontId="3" fillId="2" borderId="11" xfId="1" applyNumberFormat="1" applyFont="1" applyFill="1" applyBorder="1" applyAlignment="1">
      <alignment horizontal="right" vertical="center"/>
    </xf>
    <xf numFmtId="176" fontId="3" fillId="2" borderId="14" xfId="1" applyNumberFormat="1" applyFont="1" applyFill="1" applyBorder="1" applyAlignment="1">
      <alignment horizontal="right" vertical="center"/>
    </xf>
    <xf numFmtId="176" fontId="3" fillId="2" borderId="15" xfId="1" applyNumberFormat="1" applyFont="1" applyFill="1" applyBorder="1" applyAlignment="1">
      <alignment horizontal="right" vertical="center"/>
    </xf>
    <xf numFmtId="176" fontId="3" fillId="2" borderId="19" xfId="0" applyNumberFormat="1" applyFont="1" applyFill="1" applyBorder="1" applyAlignment="1">
      <alignment horizontal="right" vertical="center"/>
    </xf>
    <xf numFmtId="176" fontId="3" fillId="2" borderId="20" xfId="0" applyNumberFormat="1" applyFont="1" applyFill="1" applyBorder="1" applyAlignment="1">
      <alignment horizontal="right" vertical="center"/>
    </xf>
    <xf numFmtId="0" fontId="3" fillId="4" borderId="5" xfId="0" applyFont="1" applyFill="1" applyBorder="1" applyAlignment="1" applyProtection="1"/>
    <xf numFmtId="176" fontId="3" fillId="4" borderId="1" xfId="1" applyNumberFormat="1" applyFont="1" applyFill="1" applyBorder="1" applyAlignment="1">
      <alignment horizontal="right" vertical="center"/>
    </xf>
    <xf numFmtId="176" fontId="3" fillId="4" borderId="18" xfId="1" applyNumberFormat="1" applyFont="1" applyFill="1" applyBorder="1" applyAlignment="1">
      <alignment horizontal="right" vertical="center"/>
    </xf>
    <xf numFmtId="177" fontId="3" fillId="4" borderId="17" xfId="0" applyNumberFormat="1" applyFont="1" applyFill="1" applyBorder="1" applyAlignment="1"/>
    <xf numFmtId="177" fontId="6" fillId="4" borderId="5" xfId="0" applyNumberFormat="1" applyFont="1" applyFill="1" applyBorder="1" applyAlignment="1">
      <alignment horizontal="left" indent="1"/>
    </xf>
    <xf numFmtId="178" fontId="3" fillId="4" borderId="5" xfId="0" applyNumberFormat="1" applyFont="1" applyFill="1" applyBorder="1" applyAlignment="1"/>
    <xf numFmtId="0" fontId="3" fillId="4" borderId="12" xfId="0" applyFont="1" applyFill="1" applyBorder="1" applyAlignment="1" applyProtection="1"/>
    <xf numFmtId="176" fontId="3" fillId="4" borderId="10" xfId="1" applyNumberFormat="1" applyFont="1" applyFill="1" applyBorder="1" applyAlignment="1">
      <alignment horizontal="right" vertical="center"/>
    </xf>
    <xf numFmtId="176" fontId="3" fillId="4" borderId="11" xfId="1" applyNumberFormat="1" applyFont="1" applyFill="1" applyBorder="1" applyAlignment="1">
      <alignment horizontal="right" vertical="center"/>
    </xf>
    <xf numFmtId="177" fontId="3" fillId="4" borderId="0" xfId="0" applyNumberFormat="1" applyFont="1" applyFill="1" applyBorder="1" applyAlignment="1"/>
    <xf numFmtId="177" fontId="6" fillId="4" borderId="12" xfId="0" applyNumberFormat="1" applyFont="1" applyFill="1" applyBorder="1" applyAlignment="1">
      <alignment horizontal="left" indent="1"/>
    </xf>
    <xf numFmtId="177" fontId="3" fillId="4" borderId="12" xfId="0" applyNumberFormat="1" applyFont="1" applyFill="1" applyBorder="1" applyAlignment="1"/>
    <xf numFmtId="0" fontId="3" fillId="4" borderId="13" xfId="0" applyFont="1" applyFill="1" applyBorder="1" applyAlignment="1" applyProtection="1"/>
    <xf numFmtId="176" fontId="3" fillId="4" borderId="14" xfId="1" applyNumberFormat="1" applyFont="1" applyFill="1" applyBorder="1" applyAlignment="1">
      <alignment horizontal="right" vertical="center"/>
    </xf>
    <xf numFmtId="176" fontId="3" fillId="4" borderId="15" xfId="1" applyNumberFormat="1" applyFont="1" applyFill="1" applyBorder="1" applyAlignment="1">
      <alignment horizontal="right" vertical="center"/>
    </xf>
    <xf numFmtId="177" fontId="3" fillId="4" borderId="16" xfId="0" applyNumberFormat="1" applyFont="1" applyFill="1" applyBorder="1" applyAlignment="1"/>
    <xf numFmtId="0" fontId="6" fillId="4" borderId="13" xfId="0" applyFont="1" applyFill="1" applyBorder="1" applyAlignment="1">
      <alignment horizontal="left" indent="1"/>
    </xf>
    <xf numFmtId="0" fontId="3" fillId="4" borderId="13" xfId="0" applyFont="1" applyFill="1" applyBorder="1" applyAlignment="1"/>
    <xf numFmtId="176" fontId="3" fillId="4" borderId="1" xfId="0" applyNumberFormat="1" applyFont="1" applyFill="1" applyBorder="1" applyAlignment="1">
      <alignment horizontal="right" vertical="center"/>
    </xf>
    <xf numFmtId="176" fontId="3" fillId="4" borderId="18" xfId="0" applyNumberFormat="1" applyFont="1" applyFill="1" applyBorder="1" applyAlignment="1">
      <alignment horizontal="right" vertical="center"/>
    </xf>
    <xf numFmtId="176" fontId="3" fillId="4" borderId="10" xfId="0" applyNumberFormat="1" applyFont="1" applyFill="1" applyBorder="1" applyAlignment="1">
      <alignment horizontal="right" vertical="center"/>
    </xf>
    <xf numFmtId="176" fontId="3" fillId="4" borderId="11" xfId="0" applyNumberFormat="1" applyFont="1" applyFill="1" applyBorder="1" applyAlignment="1">
      <alignment horizontal="right" vertical="center"/>
    </xf>
    <xf numFmtId="176" fontId="3" fillId="4" borderId="14" xfId="0" applyNumberFormat="1" applyFont="1" applyFill="1" applyBorder="1" applyAlignment="1">
      <alignment horizontal="right" vertical="center"/>
    </xf>
    <xf numFmtId="176" fontId="3" fillId="4" borderId="15" xfId="0" applyNumberFormat="1" applyFont="1" applyFill="1" applyBorder="1" applyAlignment="1">
      <alignment horizontal="right" vertical="center"/>
    </xf>
    <xf numFmtId="176" fontId="3" fillId="4" borderId="19" xfId="0" applyNumberFormat="1" applyFont="1" applyFill="1" applyBorder="1" applyAlignment="1">
      <alignment horizontal="right" vertical="center"/>
    </xf>
    <xf numFmtId="176" fontId="3" fillId="4" borderId="20" xfId="0" applyNumberFormat="1" applyFont="1" applyFill="1" applyBorder="1" applyAlignment="1">
      <alignment horizontal="right" vertical="center"/>
    </xf>
    <xf numFmtId="0" fontId="3" fillId="0" borderId="0" xfId="0" applyFont="1" applyAlignment="1" applyProtection="1"/>
    <xf numFmtId="179" fontId="3" fillId="0" borderId="1" xfId="0" applyNumberFormat="1" applyFont="1" applyFill="1" applyBorder="1" applyAlignment="1">
      <alignment horizontal="right" vertical="center"/>
    </xf>
    <xf numFmtId="180" fontId="3" fillId="0" borderId="0" xfId="0" applyNumberFormat="1" applyFont="1" applyFill="1" applyBorder="1" applyAlignment="1">
      <alignment horizontal="right" vertical="center"/>
    </xf>
    <xf numFmtId="179" fontId="3" fillId="0" borderId="0" xfId="0" applyNumberFormat="1" applyFont="1" applyFill="1" applyBorder="1" applyAlignment="1">
      <alignment horizontal="right" vertical="center"/>
    </xf>
    <xf numFmtId="177" fontId="3" fillId="0" borderId="0" xfId="0" applyNumberFormat="1" applyFont="1" applyAlignment="1"/>
    <xf numFmtId="178" fontId="3" fillId="0" borderId="0" xfId="0" applyNumberFormat="1" applyFont="1" applyAlignment="1"/>
    <xf numFmtId="179" fontId="3" fillId="0" borderId="10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Alignment="1"/>
    <xf numFmtId="178" fontId="3" fillId="0" borderId="0" xfId="0" applyNumberFormat="1" applyFont="1" applyFill="1" applyAlignment="1"/>
    <xf numFmtId="0" fontId="3" fillId="4" borderId="0" xfId="0" applyFont="1" applyFill="1" applyAlignment="1" applyProtection="1"/>
    <xf numFmtId="179" fontId="3" fillId="4" borderId="10" xfId="0" applyNumberFormat="1" applyFont="1" applyFill="1" applyBorder="1" applyAlignment="1">
      <alignment horizontal="right" vertical="center"/>
    </xf>
    <xf numFmtId="180" fontId="3" fillId="4" borderId="0" xfId="0" applyNumberFormat="1" applyFont="1" applyFill="1" applyBorder="1" applyAlignment="1">
      <alignment horizontal="right" vertical="center"/>
    </xf>
    <xf numFmtId="179" fontId="3" fillId="4" borderId="0" xfId="0" applyNumberFormat="1" applyFont="1" applyFill="1" applyBorder="1" applyAlignment="1">
      <alignment horizontal="right" vertical="center"/>
    </xf>
    <xf numFmtId="0" fontId="3" fillId="4" borderId="0" xfId="0" applyFont="1" applyFill="1" applyAlignment="1"/>
    <xf numFmtId="177" fontId="3" fillId="4" borderId="0" xfId="0" applyNumberFormat="1" applyFont="1" applyFill="1" applyAlignment="1"/>
    <xf numFmtId="178" fontId="3" fillId="4" borderId="0" xfId="0" applyNumberFormat="1" applyFont="1" applyFill="1" applyAlignment="1"/>
    <xf numFmtId="0" fontId="3" fillId="5" borderId="0" xfId="0" applyFont="1" applyFill="1" applyAlignment="1" applyProtection="1"/>
    <xf numFmtId="0" fontId="3" fillId="5" borderId="10" xfId="0" applyFont="1" applyFill="1" applyBorder="1" applyAlignment="1">
      <alignment horizontal="right" vertical="center"/>
    </xf>
    <xf numFmtId="0" fontId="3" fillId="5" borderId="0" xfId="0" applyFont="1" applyFill="1" applyBorder="1" applyAlignment="1">
      <alignment horizontal="right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Alignment="1"/>
    <xf numFmtId="177" fontId="3" fillId="5" borderId="0" xfId="0" applyNumberFormat="1" applyFont="1" applyFill="1" applyAlignment="1"/>
    <xf numFmtId="178" fontId="3" fillId="5" borderId="0" xfId="0" applyNumberFormat="1" applyFont="1" applyFill="1" applyAlignment="1"/>
    <xf numFmtId="0" fontId="3" fillId="0" borderId="1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9" fontId="3" fillId="0" borderId="0" xfId="0" applyNumberFormat="1" applyFont="1" applyAlignment="1"/>
    <xf numFmtId="182" fontId="3" fillId="2" borderId="0" xfId="0" applyNumberFormat="1" applyFont="1" applyFill="1" applyBorder="1" applyAlignment="1" applyProtection="1">
      <protection locked="0"/>
    </xf>
    <xf numFmtId="182" fontId="3" fillId="2" borderId="16" xfId="0" applyNumberFormat="1" applyFont="1" applyFill="1" applyBorder="1" applyAlignment="1" applyProtection="1">
      <protection locked="0"/>
    </xf>
    <xf numFmtId="182" fontId="3" fillId="2" borderId="17" xfId="0" applyNumberFormat="1" applyFont="1" applyFill="1" applyBorder="1" applyAlignment="1" applyProtection="1">
      <protection locked="0"/>
    </xf>
    <xf numFmtId="0" fontId="3" fillId="0" borderId="21" xfId="0" applyFont="1" applyBorder="1" applyAlignment="1">
      <alignment horizontal="center"/>
    </xf>
    <xf numFmtId="0" fontId="3" fillId="0" borderId="21" xfId="0" applyFont="1" applyBorder="1" applyAlignment="1" applyProtection="1"/>
    <xf numFmtId="0" fontId="3" fillId="0" borderId="28" xfId="0" applyFont="1" applyBorder="1" applyAlignment="1" applyProtection="1"/>
    <xf numFmtId="0" fontId="3" fillId="0" borderId="33" xfId="0" applyFont="1" applyBorder="1" applyAlignment="1" applyProtection="1"/>
    <xf numFmtId="177" fontId="8" fillId="6" borderId="0" xfId="0" applyNumberFormat="1" applyFont="1" applyFill="1" applyBorder="1" applyAlignment="1" applyProtection="1">
      <protection locked="0"/>
    </xf>
    <xf numFmtId="0" fontId="12" fillId="6" borderId="0" xfId="0" applyFont="1" applyFill="1" applyAlignment="1"/>
    <xf numFmtId="0" fontId="3" fillId="0" borderId="2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182" fontId="10" fillId="0" borderId="25" xfId="0" applyNumberFormat="1" applyFont="1" applyFill="1" applyBorder="1" applyAlignment="1">
      <alignment horizontal="center"/>
    </xf>
    <xf numFmtId="182" fontId="10" fillId="0" borderId="26" xfId="0" applyNumberFormat="1" applyFont="1" applyFill="1" applyBorder="1" applyAlignment="1">
      <alignment horizontal="center"/>
    </xf>
    <xf numFmtId="182" fontId="10" fillId="0" borderId="27" xfId="0" applyNumberFormat="1" applyFont="1" applyFill="1" applyBorder="1" applyAlignment="1">
      <alignment horizontal="center"/>
    </xf>
    <xf numFmtId="182" fontId="10" fillId="0" borderId="29" xfId="0" applyNumberFormat="1" applyFont="1" applyFill="1" applyBorder="1" applyAlignment="1">
      <alignment horizontal="center"/>
    </xf>
    <xf numFmtId="182" fontId="10" fillId="0" borderId="30" xfId="0" applyNumberFormat="1" applyFont="1" applyFill="1" applyBorder="1" applyAlignment="1">
      <alignment horizontal="center"/>
    </xf>
    <xf numFmtId="182" fontId="10" fillId="0" borderId="31" xfId="0" applyNumberFormat="1" applyFont="1" applyFill="1" applyBorder="1" applyAlignment="1">
      <alignment horizontal="center"/>
    </xf>
    <xf numFmtId="182" fontId="10" fillId="0" borderId="34" xfId="0" applyNumberFormat="1" applyFont="1" applyFill="1" applyBorder="1" applyAlignment="1">
      <alignment horizontal="center"/>
    </xf>
    <xf numFmtId="182" fontId="10" fillId="0" borderId="35" xfId="0" applyNumberFormat="1" applyFont="1" applyFill="1" applyBorder="1" applyAlignment="1">
      <alignment horizontal="center"/>
    </xf>
    <xf numFmtId="182" fontId="10" fillId="0" borderId="36" xfId="0" applyNumberFormat="1" applyFont="1" applyFill="1" applyBorder="1" applyAlignment="1">
      <alignment horizontal="center"/>
    </xf>
    <xf numFmtId="182" fontId="10" fillId="0" borderId="32" xfId="0" applyNumberFormat="1" applyFont="1" applyFill="1" applyBorder="1" applyAlignment="1">
      <alignment horizontal="center"/>
    </xf>
    <xf numFmtId="182" fontId="0" fillId="0" borderId="0" xfId="0" applyNumberFormat="1">
      <alignment vertical="center"/>
    </xf>
    <xf numFmtId="182" fontId="10" fillId="0" borderId="37" xfId="0" applyNumberFormat="1" applyFont="1" applyFill="1" applyBorder="1" applyAlignment="1">
      <alignment horizontal="center"/>
    </xf>
    <xf numFmtId="182" fontId="10" fillId="0" borderId="38" xfId="0" applyNumberFormat="1" applyFont="1" applyFill="1" applyBorder="1" applyAlignment="1">
      <alignment horizontal="center"/>
    </xf>
    <xf numFmtId="182" fontId="10" fillId="0" borderId="39" xfId="0" applyNumberFormat="1" applyFont="1" applyFill="1" applyBorder="1" applyAlignment="1">
      <alignment horizontal="center"/>
    </xf>
    <xf numFmtId="182" fontId="10" fillId="0" borderId="40" xfId="0" applyNumberFormat="1" applyFont="1" applyFill="1" applyBorder="1" applyAlignment="1">
      <alignment horizontal="center"/>
    </xf>
    <xf numFmtId="182" fontId="8" fillId="6" borderId="0" xfId="0" applyNumberFormat="1" applyFont="1" applyFill="1" applyBorder="1" applyAlignment="1" applyProtection="1">
      <protection locked="0"/>
    </xf>
    <xf numFmtId="177" fontId="8" fillId="6" borderId="0" xfId="0" applyNumberFormat="1" applyFont="1" applyFill="1" applyAlignment="1" applyProtection="1">
      <protection locked="0"/>
    </xf>
    <xf numFmtId="177" fontId="8" fillId="6" borderId="0" xfId="0" applyNumberFormat="1" applyFont="1" applyFill="1" applyBorder="1" applyAlignment="1"/>
    <xf numFmtId="182" fontId="13" fillId="6" borderId="41" xfId="0" applyNumberFormat="1" applyFont="1" applyFill="1" applyBorder="1" applyAlignment="1">
      <alignment horizontal="center"/>
    </xf>
    <xf numFmtId="182" fontId="13" fillId="6" borderId="42" xfId="0" applyNumberFormat="1" applyFont="1" applyFill="1" applyBorder="1" applyAlignment="1">
      <alignment horizontal="center"/>
    </xf>
    <xf numFmtId="182" fontId="13" fillId="6" borderId="43" xfId="0" applyNumberFormat="1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</cellXfs>
  <cellStyles count="2">
    <cellStyle name="백분율" xfId="1" builtinId="5"/>
    <cellStyle name="표준" xfId="0" builtinId="0"/>
  </cellStyles>
  <dxfs count="6">
    <dxf>
      <fill>
        <patternFill>
          <bgColor indexed="10"/>
        </patternFill>
      </fill>
    </dxf>
    <dxf>
      <fill>
        <patternFill>
          <bgColor indexed="11"/>
        </patternFill>
      </fill>
    </dxf>
    <dxf>
      <font>
        <condense val="0"/>
        <extend val="0"/>
        <color indexed="55"/>
      </font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ont>
        <condense val="0"/>
        <extend val="0"/>
        <color indexed="5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CEG-AE07_BJM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aph1"/>
      <sheetName val="Feuil1"/>
      <sheetName val="Feuil2"/>
      <sheetName val="Feuil3"/>
    </sheetNames>
    <definedNames>
      <definedName name="BJM"/>
    </definedNames>
    <sheetDataSet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5"/>
  <sheetViews>
    <sheetView topLeftCell="A7" workbookViewId="0">
      <selection activeCell="W18" sqref="W18"/>
    </sheetView>
  </sheetViews>
  <sheetFormatPr defaultRowHeight="16.5"/>
  <cols>
    <col min="4" max="4" width="13.125" customWidth="1"/>
    <col min="8" max="8" width="11.375" bestFit="1" customWidth="1"/>
    <col min="9" max="11" width="9.25" bestFit="1" customWidth="1"/>
    <col min="12" max="12" width="11.25" customWidth="1"/>
    <col min="13" max="15" width="9.25" bestFit="1" customWidth="1"/>
    <col min="16" max="16" width="10.375" bestFit="1" customWidth="1"/>
    <col min="17" max="19" width="9.25" bestFit="1" customWidth="1"/>
  </cols>
  <sheetData>
    <row r="1" spans="1:19" ht="17.25" thickBot="1">
      <c r="A1" s="1"/>
      <c r="B1" s="1"/>
      <c r="C1" s="1"/>
      <c r="D1" s="131" t="s">
        <v>74</v>
      </c>
      <c r="E1" s="132"/>
      <c r="F1" s="132"/>
      <c r="G1" s="132"/>
      <c r="H1" s="132"/>
      <c r="I1" s="132"/>
      <c r="J1" s="132"/>
      <c r="K1" s="133"/>
      <c r="L1" s="131" t="s">
        <v>75</v>
      </c>
      <c r="M1" s="132"/>
      <c r="N1" s="132"/>
      <c r="O1" s="132"/>
      <c r="P1" s="132"/>
      <c r="Q1" s="132"/>
      <c r="R1" s="132"/>
      <c r="S1" s="133"/>
    </row>
    <row r="2" spans="1:19" ht="17.25" thickBot="1">
      <c r="A2" s="1"/>
      <c r="B2" s="1"/>
      <c r="C2" s="1"/>
      <c r="D2" s="134" t="s">
        <v>77</v>
      </c>
      <c r="E2" s="135"/>
      <c r="F2" s="135"/>
      <c r="G2" s="136"/>
      <c r="H2" s="134" t="s">
        <v>78</v>
      </c>
      <c r="I2" s="135"/>
      <c r="J2" s="135"/>
      <c r="K2" s="136"/>
      <c r="L2" s="134" t="s">
        <v>77</v>
      </c>
      <c r="M2" s="135"/>
      <c r="N2" s="135"/>
      <c r="O2" s="136"/>
      <c r="P2" s="134" t="s">
        <v>78</v>
      </c>
      <c r="Q2" s="135"/>
      <c r="R2" s="135"/>
      <c r="S2" s="136"/>
    </row>
    <row r="3" spans="1:19" ht="17.25" thickBot="1">
      <c r="A3" s="1"/>
      <c r="B3" s="1"/>
      <c r="C3" s="100" t="s">
        <v>5</v>
      </c>
      <c r="D3" s="106" t="s">
        <v>6</v>
      </c>
      <c r="E3" s="107" t="s">
        <v>7</v>
      </c>
      <c r="F3" s="107" t="s">
        <v>8</v>
      </c>
      <c r="G3" s="108" t="s">
        <v>9</v>
      </c>
      <c r="H3" s="106" t="s">
        <v>6</v>
      </c>
      <c r="I3" s="107" t="s">
        <v>7</v>
      </c>
      <c r="J3" s="107" t="s">
        <v>8</v>
      </c>
      <c r="K3" s="109" t="s">
        <v>9</v>
      </c>
      <c r="L3" s="106" t="s">
        <v>6</v>
      </c>
      <c r="M3" s="107" t="s">
        <v>7</v>
      </c>
      <c r="N3" s="107" t="s">
        <v>8</v>
      </c>
      <c r="O3" s="108" t="s">
        <v>9</v>
      </c>
      <c r="P3" s="106" t="s">
        <v>6</v>
      </c>
      <c r="Q3" s="107" t="s">
        <v>7</v>
      </c>
      <c r="R3" s="107" t="s">
        <v>8</v>
      </c>
      <c r="S3" s="109" t="s">
        <v>9</v>
      </c>
    </row>
    <row r="4" spans="1:19">
      <c r="A4" s="12" t="s">
        <v>17</v>
      </c>
      <c r="B4" s="12" t="s">
        <v>18</v>
      </c>
      <c r="C4" s="101">
        <v>22</v>
      </c>
      <c r="D4" s="110">
        <v>106513.064</v>
      </c>
      <c r="E4" s="111">
        <v>43.5077</v>
      </c>
      <c r="F4" s="111">
        <v>42.971800000000002</v>
      </c>
      <c r="G4" s="112">
        <v>44.761600000000001</v>
      </c>
      <c r="H4" s="110">
        <v>106513.064</v>
      </c>
      <c r="I4" s="111">
        <v>43.5077</v>
      </c>
      <c r="J4" s="111">
        <v>42.971800000000002</v>
      </c>
      <c r="K4" s="112">
        <v>44.761600000000001</v>
      </c>
      <c r="L4" s="110">
        <v>13610.9328</v>
      </c>
      <c r="M4" s="111">
        <v>41.781599999999997</v>
      </c>
      <c r="N4" s="111">
        <v>41.496899999999997</v>
      </c>
      <c r="O4" s="112">
        <v>44.064999999999998</v>
      </c>
      <c r="P4" s="122">
        <v>13610.9328</v>
      </c>
      <c r="Q4" s="123">
        <v>41.781599999999997</v>
      </c>
      <c r="R4" s="123">
        <v>41.496899999999997</v>
      </c>
      <c r="S4" s="124">
        <v>44.064999999999998</v>
      </c>
    </row>
    <row r="5" spans="1:19">
      <c r="A5" s="20" t="s">
        <v>19</v>
      </c>
      <c r="B5" s="20" t="s">
        <v>20</v>
      </c>
      <c r="C5" s="102">
        <v>27</v>
      </c>
      <c r="D5" s="113">
        <v>60203.872000000003</v>
      </c>
      <c r="E5" s="114">
        <v>40.279800000000002</v>
      </c>
      <c r="F5" s="114">
        <v>40.312899999999999</v>
      </c>
      <c r="G5" s="115">
        <v>42.304299999999998</v>
      </c>
      <c r="H5" s="113">
        <v>60203.872000000003</v>
      </c>
      <c r="I5" s="114">
        <v>40.279800000000002</v>
      </c>
      <c r="J5" s="114">
        <v>40.312899999999999</v>
      </c>
      <c r="K5" s="115">
        <v>42.304299999999998</v>
      </c>
      <c r="L5" s="113">
        <v>5589.3248000000003</v>
      </c>
      <c r="M5" s="114">
        <v>39.3416</v>
      </c>
      <c r="N5" s="114">
        <v>39.880400000000002</v>
      </c>
      <c r="O5" s="115">
        <v>42.298499999999997</v>
      </c>
      <c r="P5" s="113">
        <v>5589.3248000000003</v>
      </c>
      <c r="Q5" s="114">
        <v>39.3416</v>
      </c>
      <c r="R5" s="114">
        <v>39.880400000000002</v>
      </c>
      <c r="S5" s="119">
        <v>42.298499999999997</v>
      </c>
    </row>
    <row r="6" spans="1:19">
      <c r="A6" s="20"/>
      <c r="B6" s="20"/>
      <c r="C6" s="102">
        <v>32</v>
      </c>
      <c r="D6" s="113">
        <v>33888.065600000002</v>
      </c>
      <c r="E6" s="114">
        <v>37.240600000000001</v>
      </c>
      <c r="F6" s="114">
        <v>38.249699999999997</v>
      </c>
      <c r="G6" s="115">
        <v>40.389600000000002</v>
      </c>
      <c r="H6" s="113">
        <v>33888.065600000002</v>
      </c>
      <c r="I6" s="114">
        <v>37.240600000000001</v>
      </c>
      <c r="J6" s="114">
        <v>38.249699999999997</v>
      </c>
      <c r="K6" s="115">
        <v>40.389600000000002</v>
      </c>
      <c r="L6" s="113">
        <v>2713.056</v>
      </c>
      <c r="M6" s="114">
        <v>36.847999999999999</v>
      </c>
      <c r="N6" s="114">
        <v>38.464799999999997</v>
      </c>
      <c r="O6" s="115">
        <v>40.745800000000003</v>
      </c>
      <c r="P6" s="113">
        <v>2713.056</v>
      </c>
      <c r="Q6" s="114">
        <v>36.847999999999999</v>
      </c>
      <c r="R6" s="114">
        <v>38.464799999999997</v>
      </c>
      <c r="S6" s="119">
        <v>40.745800000000003</v>
      </c>
    </row>
    <row r="7" spans="1:19" ht="17.25" thickBot="1">
      <c r="A7" s="20"/>
      <c r="B7" s="23"/>
      <c r="C7" s="103">
        <v>37</v>
      </c>
      <c r="D7" s="113">
        <v>18802.36</v>
      </c>
      <c r="E7" s="114">
        <v>34.2776</v>
      </c>
      <c r="F7" s="114">
        <v>36.427100000000003</v>
      </c>
      <c r="G7" s="115">
        <v>38.808100000000003</v>
      </c>
      <c r="H7" s="113">
        <v>18802.36</v>
      </c>
      <c r="I7" s="114">
        <v>34.2776</v>
      </c>
      <c r="J7" s="114">
        <v>36.427100000000003</v>
      </c>
      <c r="K7" s="115">
        <v>38.808100000000003</v>
      </c>
      <c r="L7" s="113">
        <v>1411.7904000000001</v>
      </c>
      <c r="M7" s="114">
        <v>34.257800000000003</v>
      </c>
      <c r="N7" s="114">
        <v>36.966999999999999</v>
      </c>
      <c r="O7" s="115">
        <v>39.303600000000003</v>
      </c>
      <c r="P7" s="113">
        <v>1411.7904000000001</v>
      </c>
      <c r="Q7" s="114">
        <v>34.257800000000003</v>
      </c>
      <c r="R7" s="114">
        <v>36.966999999999999</v>
      </c>
      <c r="S7" s="119">
        <v>39.303600000000003</v>
      </c>
    </row>
    <row r="8" spans="1:19">
      <c r="A8" s="20"/>
      <c r="B8" s="20" t="s">
        <v>21</v>
      </c>
      <c r="C8" s="101">
        <v>22</v>
      </c>
      <c r="D8" s="113">
        <v>108586.5184</v>
      </c>
      <c r="E8" s="114">
        <v>43.4253</v>
      </c>
      <c r="F8" s="114">
        <v>45.646700000000003</v>
      </c>
      <c r="G8" s="115">
        <v>45.312399999999997</v>
      </c>
      <c r="H8" s="113">
        <v>108586.5184</v>
      </c>
      <c r="I8" s="114">
        <v>43.4253</v>
      </c>
      <c r="J8" s="114">
        <v>45.646700000000003</v>
      </c>
      <c r="K8" s="115">
        <v>45.312399999999997</v>
      </c>
      <c r="L8" s="113">
        <v>34451.211199999998</v>
      </c>
      <c r="M8" s="114">
        <v>40.335900000000002</v>
      </c>
      <c r="N8" s="114">
        <v>44.852499999999999</v>
      </c>
      <c r="O8" s="115">
        <v>44.609400000000001</v>
      </c>
      <c r="P8" s="113">
        <v>34451.211199999998</v>
      </c>
      <c r="Q8" s="114">
        <v>40.335900000000002</v>
      </c>
      <c r="R8" s="114">
        <v>44.852499999999999</v>
      </c>
      <c r="S8" s="119">
        <v>44.609400000000001</v>
      </c>
    </row>
    <row r="9" spans="1:19">
      <c r="A9" s="20"/>
      <c r="B9" s="20" t="s">
        <v>22</v>
      </c>
      <c r="C9" s="102">
        <v>27</v>
      </c>
      <c r="D9" s="113">
        <v>63569.441599999998</v>
      </c>
      <c r="E9" s="114">
        <v>39.929000000000002</v>
      </c>
      <c r="F9" s="114">
        <v>43.404699999999998</v>
      </c>
      <c r="G9" s="115">
        <v>43.628300000000003</v>
      </c>
      <c r="H9" s="113">
        <v>63569.441599999998</v>
      </c>
      <c r="I9" s="114">
        <v>39.929000000000002</v>
      </c>
      <c r="J9" s="114">
        <v>43.404699999999998</v>
      </c>
      <c r="K9" s="115">
        <v>43.628300000000003</v>
      </c>
      <c r="L9" s="113">
        <v>16594.5808</v>
      </c>
      <c r="M9" s="114">
        <v>37.372900000000001</v>
      </c>
      <c r="N9" s="114">
        <v>43.055799999999998</v>
      </c>
      <c r="O9" s="115">
        <v>43.317100000000003</v>
      </c>
      <c r="P9" s="113">
        <v>16594.5808</v>
      </c>
      <c r="Q9" s="114">
        <v>37.372900000000001</v>
      </c>
      <c r="R9" s="114">
        <v>43.055799999999998</v>
      </c>
      <c r="S9" s="119">
        <v>43.317100000000003</v>
      </c>
    </row>
    <row r="10" spans="1:19">
      <c r="A10" s="20"/>
      <c r="B10" s="20"/>
      <c r="C10" s="102">
        <v>32</v>
      </c>
      <c r="D10" s="113">
        <v>36333.916799999999</v>
      </c>
      <c r="E10" s="114">
        <v>36.837299999999999</v>
      </c>
      <c r="F10" s="114">
        <v>41.392299999999999</v>
      </c>
      <c r="G10" s="115">
        <v>42.044499999999999</v>
      </c>
      <c r="H10" s="113">
        <v>36333.916799999999</v>
      </c>
      <c r="I10" s="114">
        <v>36.837299999999999</v>
      </c>
      <c r="J10" s="114">
        <v>41.392299999999999</v>
      </c>
      <c r="K10" s="115">
        <v>42.044499999999999</v>
      </c>
      <c r="L10" s="113">
        <v>8775.2927999999993</v>
      </c>
      <c r="M10" s="114">
        <v>34.449399999999997</v>
      </c>
      <c r="N10" s="114">
        <v>41.293300000000002</v>
      </c>
      <c r="O10" s="115">
        <v>41.924700000000001</v>
      </c>
      <c r="P10" s="113">
        <v>8775.2927999999993</v>
      </c>
      <c r="Q10" s="114">
        <v>34.449399999999997</v>
      </c>
      <c r="R10" s="114">
        <v>41.293300000000002</v>
      </c>
      <c r="S10" s="119">
        <v>41.924700000000001</v>
      </c>
    </row>
    <row r="11" spans="1:19" ht="17.25" thickBot="1">
      <c r="A11" s="23"/>
      <c r="B11" s="23"/>
      <c r="C11" s="103">
        <v>37</v>
      </c>
      <c r="D11" s="113">
        <v>21152.745599999998</v>
      </c>
      <c r="E11" s="114">
        <v>34.004100000000001</v>
      </c>
      <c r="F11" s="114">
        <v>39.598799999999997</v>
      </c>
      <c r="G11" s="115">
        <v>40.431899999999999</v>
      </c>
      <c r="H11" s="113">
        <v>21152.745599999998</v>
      </c>
      <c r="I11" s="114">
        <v>34.004100000000001</v>
      </c>
      <c r="J11" s="114">
        <v>39.598799999999997</v>
      </c>
      <c r="K11" s="115">
        <v>40.431899999999999</v>
      </c>
      <c r="L11" s="113">
        <v>4942.9071999999996</v>
      </c>
      <c r="M11" s="114">
        <v>31.685600000000001</v>
      </c>
      <c r="N11" s="114">
        <v>39.608499999999999</v>
      </c>
      <c r="O11" s="115">
        <v>40.515599999999999</v>
      </c>
      <c r="P11" s="113">
        <v>4942.9071999999996</v>
      </c>
      <c r="Q11" s="114">
        <v>31.685600000000001</v>
      </c>
      <c r="R11" s="114">
        <v>39.608499999999999</v>
      </c>
      <c r="S11" s="119">
        <v>40.515599999999999</v>
      </c>
    </row>
    <row r="12" spans="1:19">
      <c r="A12" s="12" t="s">
        <v>23</v>
      </c>
      <c r="B12" s="12" t="s">
        <v>24</v>
      </c>
      <c r="C12" s="101">
        <v>22</v>
      </c>
      <c r="D12" s="113">
        <v>22690.705600000001</v>
      </c>
      <c r="E12" s="114">
        <v>42.7697</v>
      </c>
      <c r="F12" s="114">
        <v>44.543700000000001</v>
      </c>
      <c r="G12" s="115">
        <v>45.992699999999999</v>
      </c>
      <c r="H12" s="113">
        <v>22690.705600000001</v>
      </c>
      <c r="I12" s="114">
        <v>42.7697</v>
      </c>
      <c r="J12" s="114">
        <v>44.543700000000001</v>
      </c>
      <c r="K12" s="115">
        <v>45.992699999999999</v>
      </c>
      <c r="L12" s="113">
        <v>4895.5096000000003</v>
      </c>
      <c r="M12" s="114">
        <v>41.777999999999999</v>
      </c>
      <c r="N12" s="114">
        <v>43.517699999999998</v>
      </c>
      <c r="O12" s="115">
        <v>45.204500000000003</v>
      </c>
      <c r="P12" s="113">
        <v>4895.5096000000003</v>
      </c>
      <c r="Q12" s="114">
        <v>41.777999999999999</v>
      </c>
      <c r="R12" s="114">
        <v>43.517699999999998</v>
      </c>
      <c r="S12" s="119">
        <v>45.204500000000003</v>
      </c>
    </row>
    <row r="13" spans="1:19">
      <c r="A13" s="20" t="s">
        <v>25</v>
      </c>
      <c r="B13" s="20" t="s">
        <v>26</v>
      </c>
      <c r="C13" s="102">
        <v>27</v>
      </c>
      <c r="D13" s="113">
        <v>12650.7168</v>
      </c>
      <c r="E13" s="114">
        <v>41.1053</v>
      </c>
      <c r="F13" s="114">
        <v>42.779299999999999</v>
      </c>
      <c r="G13" s="115">
        <v>43.738799999999998</v>
      </c>
      <c r="H13" s="113">
        <v>12650.7168</v>
      </c>
      <c r="I13" s="114">
        <v>41.1053</v>
      </c>
      <c r="J13" s="114">
        <v>42.779299999999999</v>
      </c>
      <c r="K13" s="115">
        <v>43.738799999999998</v>
      </c>
      <c r="L13" s="113">
        <v>2282.4807999999998</v>
      </c>
      <c r="M13" s="114">
        <v>39.927100000000003</v>
      </c>
      <c r="N13" s="114">
        <v>42.171300000000002</v>
      </c>
      <c r="O13" s="115">
        <v>43.408200000000001</v>
      </c>
      <c r="P13" s="113">
        <v>2282.4807999999998</v>
      </c>
      <c r="Q13" s="114">
        <v>39.927100000000003</v>
      </c>
      <c r="R13" s="114">
        <v>42.171300000000002</v>
      </c>
      <c r="S13" s="119">
        <v>43.408200000000001</v>
      </c>
    </row>
    <row r="14" spans="1:19">
      <c r="A14" s="20"/>
      <c r="B14" s="20"/>
      <c r="C14" s="102">
        <v>32</v>
      </c>
      <c r="D14" s="113">
        <v>7081.0424000000003</v>
      </c>
      <c r="E14" s="114">
        <v>39.103999999999999</v>
      </c>
      <c r="F14" s="114">
        <v>41.151400000000002</v>
      </c>
      <c r="G14" s="115">
        <v>41.963900000000002</v>
      </c>
      <c r="H14" s="113">
        <v>7081.0424000000003</v>
      </c>
      <c r="I14" s="114">
        <v>39.103999999999999</v>
      </c>
      <c r="J14" s="114">
        <v>41.151400000000002</v>
      </c>
      <c r="K14" s="115">
        <v>41.963900000000002</v>
      </c>
      <c r="L14" s="113">
        <v>1123.0608</v>
      </c>
      <c r="M14" s="114">
        <v>37.6173</v>
      </c>
      <c r="N14" s="114">
        <v>40.861699999999999</v>
      </c>
      <c r="O14" s="115">
        <v>41.944299999999998</v>
      </c>
      <c r="P14" s="113">
        <v>1123.0608</v>
      </c>
      <c r="Q14" s="114">
        <v>37.6173</v>
      </c>
      <c r="R14" s="114">
        <v>40.861699999999999</v>
      </c>
      <c r="S14" s="119">
        <v>41.944299999999998</v>
      </c>
    </row>
    <row r="15" spans="1:19" ht="17.25" thickBot="1">
      <c r="A15" s="20"/>
      <c r="B15" s="23"/>
      <c r="C15" s="103">
        <v>37</v>
      </c>
      <c r="D15" s="113">
        <v>3919.6280000000002</v>
      </c>
      <c r="E15" s="114">
        <v>36.7502</v>
      </c>
      <c r="F15" s="114">
        <v>39.579500000000003</v>
      </c>
      <c r="G15" s="115">
        <v>40.685000000000002</v>
      </c>
      <c r="H15" s="113">
        <v>3919.6280000000002</v>
      </c>
      <c r="I15" s="114">
        <v>36.7502</v>
      </c>
      <c r="J15" s="114">
        <v>39.579500000000003</v>
      </c>
      <c r="K15" s="115">
        <v>40.685000000000002</v>
      </c>
      <c r="L15" s="113">
        <v>570.16959999999995</v>
      </c>
      <c r="M15" s="114">
        <v>35.229799999999997</v>
      </c>
      <c r="N15" s="114">
        <v>39.645099999999999</v>
      </c>
      <c r="O15" s="115">
        <v>40.8491</v>
      </c>
      <c r="P15" s="113">
        <v>570.16959999999995</v>
      </c>
      <c r="Q15" s="114">
        <v>35.229799999999997</v>
      </c>
      <c r="R15" s="114">
        <v>39.645099999999999</v>
      </c>
      <c r="S15" s="119">
        <v>40.8491</v>
      </c>
    </row>
    <row r="16" spans="1:19">
      <c r="A16" s="20"/>
      <c r="B16" s="12" t="s">
        <v>27</v>
      </c>
      <c r="C16" s="101">
        <v>22</v>
      </c>
      <c r="D16" s="113">
        <v>54487.373599999999</v>
      </c>
      <c r="E16" s="114">
        <v>41.8005</v>
      </c>
      <c r="F16" s="114">
        <v>43.377800000000001</v>
      </c>
      <c r="G16" s="115">
        <v>44.130899999999997</v>
      </c>
      <c r="H16" s="113">
        <v>54487.373599999999</v>
      </c>
      <c r="I16" s="114">
        <v>41.8005</v>
      </c>
      <c r="J16" s="114">
        <v>43.377800000000001</v>
      </c>
      <c r="K16" s="115">
        <v>44.130899999999997</v>
      </c>
      <c r="L16" s="113">
        <v>7909.7592000000004</v>
      </c>
      <c r="M16" s="114">
        <v>40.188000000000002</v>
      </c>
      <c r="N16" s="114">
        <v>42.282400000000003</v>
      </c>
      <c r="O16" s="115">
        <v>43.596600000000002</v>
      </c>
      <c r="P16" s="113">
        <v>7909.7592000000004</v>
      </c>
      <c r="Q16" s="114">
        <v>40.188000000000002</v>
      </c>
      <c r="R16" s="114">
        <v>42.282400000000003</v>
      </c>
      <c r="S16" s="119">
        <v>43.596600000000002</v>
      </c>
    </row>
    <row r="17" spans="1:19">
      <c r="A17" s="20"/>
      <c r="B17" s="20" t="s">
        <v>28</v>
      </c>
      <c r="C17" s="102">
        <v>27</v>
      </c>
      <c r="D17" s="113">
        <v>29759.851999999999</v>
      </c>
      <c r="E17" s="114">
        <v>38.662100000000002</v>
      </c>
      <c r="F17" s="114">
        <v>40.807600000000001</v>
      </c>
      <c r="G17" s="115">
        <v>41.4176</v>
      </c>
      <c r="H17" s="113">
        <v>29759.851999999999</v>
      </c>
      <c r="I17" s="114">
        <v>38.662100000000002</v>
      </c>
      <c r="J17" s="114">
        <v>40.807600000000001</v>
      </c>
      <c r="K17" s="115">
        <v>41.4176</v>
      </c>
      <c r="L17" s="113">
        <v>3498.8024</v>
      </c>
      <c r="M17" s="114">
        <v>37.684800000000003</v>
      </c>
      <c r="N17" s="114">
        <v>40.534799999999997</v>
      </c>
      <c r="O17" s="115">
        <v>41.5246</v>
      </c>
      <c r="P17" s="113">
        <v>3498.8024</v>
      </c>
      <c r="Q17" s="114">
        <v>37.684800000000003</v>
      </c>
      <c r="R17" s="114">
        <v>40.534799999999997</v>
      </c>
      <c r="S17" s="119">
        <v>41.5246</v>
      </c>
    </row>
    <row r="18" spans="1:19">
      <c r="A18" s="20"/>
      <c r="B18" s="20"/>
      <c r="C18" s="102">
        <v>32</v>
      </c>
      <c r="D18" s="113">
        <v>15477.6944</v>
      </c>
      <c r="E18" s="114">
        <v>35.678800000000003</v>
      </c>
      <c r="F18" s="114">
        <v>38.670099999999998</v>
      </c>
      <c r="G18" s="115">
        <v>39.656799999999997</v>
      </c>
      <c r="H18" s="113">
        <v>15477.6944</v>
      </c>
      <c r="I18" s="114">
        <v>35.678800000000003</v>
      </c>
      <c r="J18" s="114">
        <v>38.670099999999998</v>
      </c>
      <c r="K18" s="115">
        <v>39.656799999999997</v>
      </c>
      <c r="L18" s="113">
        <v>1630.5712000000001</v>
      </c>
      <c r="M18" s="114">
        <v>35.117199999999997</v>
      </c>
      <c r="N18" s="114">
        <v>38.865200000000002</v>
      </c>
      <c r="O18" s="115">
        <v>39.935899999999997</v>
      </c>
      <c r="P18" s="113">
        <v>1630.5712000000001</v>
      </c>
      <c r="Q18" s="114">
        <v>35.117199999999997</v>
      </c>
      <c r="R18" s="114">
        <v>38.865200000000002</v>
      </c>
      <c r="S18" s="119">
        <v>39.935899999999997</v>
      </c>
    </row>
    <row r="19" spans="1:19" ht="17.25" thickBot="1">
      <c r="A19" s="20"/>
      <c r="B19" s="23"/>
      <c r="C19" s="103">
        <v>37</v>
      </c>
      <c r="D19" s="113">
        <v>7608.9560000000001</v>
      </c>
      <c r="E19" s="114">
        <v>32.914900000000003</v>
      </c>
      <c r="F19" s="114">
        <v>36.845100000000002</v>
      </c>
      <c r="G19" s="115">
        <v>38.557000000000002</v>
      </c>
      <c r="H19" s="113">
        <v>7608.9560000000001</v>
      </c>
      <c r="I19" s="114">
        <v>32.914900000000003</v>
      </c>
      <c r="J19" s="114">
        <v>36.845100000000002</v>
      </c>
      <c r="K19" s="115">
        <v>38.557000000000002</v>
      </c>
      <c r="L19" s="113">
        <v>758.74559999999997</v>
      </c>
      <c r="M19" s="114">
        <v>32.628900000000002</v>
      </c>
      <c r="N19" s="114">
        <v>37.267000000000003</v>
      </c>
      <c r="O19" s="115">
        <v>38.801400000000001</v>
      </c>
      <c r="P19" s="113">
        <v>758.74559999999997</v>
      </c>
      <c r="Q19" s="114">
        <v>32.628900000000002</v>
      </c>
      <c r="R19" s="114">
        <v>37.267000000000003</v>
      </c>
      <c r="S19" s="119">
        <v>38.801400000000001</v>
      </c>
    </row>
    <row r="20" spans="1:19">
      <c r="A20" s="20"/>
      <c r="B20" s="12" t="s">
        <v>29</v>
      </c>
      <c r="C20" s="101">
        <v>22</v>
      </c>
      <c r="D20" s="113">
        <v>110608.62239999999</v>
      </c>
      <c r="E20" s="114">
        <v>40.716799999999999</v>
      </c>
      <c r="F20" s="114">
        <v>41.799500000000002</v>
      </c>
      <c r="G20" s="115">
        <v>44.117100000000001</v>
      </c>
      <c r="H20" s="113">
        <v>110608.62239999999</v>
      </c>
      <c r="I20" s="114">
        <v>40.716799999999999</v>
      </c>
      <c r="J20" s="114">
        <v>41.799500000000002</v>
      </c>
      <c r="K20" s="115">
        <v>44.117100000000001</v>
      </c>
      <c r="L20" s="113">
        <v>18979.547999999999</v>
      </c>
      <c r="M20" s="114">
        <v>38.521099999999997</v>
      </c>
      <c r="N20" s="114">
        <v>39.970700000000001</v>
      </c>
      <c r="O20" s="115">
        <v>43.431399999999996</v>
      </c>
      <c r="P20" s="113">
        <v>18979.547999999999</v>
      </c>
      <c r="Q20" s="114">
        <v>38.521099999999997</v>
      </c>
      <c r="R20" s="114">
        <v>39.970700000000001</v>
      </c>
      <c r="S20" s="119">
        <v>43.431399999999996</v>
      </c>
    </row>
    <row r="21" spans="1:19">
      <c r="A21" s="20"/>
      <c r="B21" s="20" t="s">
        <v>30</v>
      </c>
      <c r="C21" s="102">
        <v>27</v>
      </c>
      <c r="D21" s="113">
        <v>50988.128799999999</v>
      </c>
      <c r="E21" s="114">
        <v>37.9848</v>
      </c>
      <c r="F21" s="114">
        <v>39.486899999999999</v>
      </c>
      <c r="G21" s="115">
        <v>42.080399999999997</v>
      </c>
      <c r="H21" s="113">
        <v>50988.128799999999</v>
      </c>
      <c r="I21" s="114">
        <v>37.9848</v>
      </c>
      <c r="J21" s="114">
        <v>39.486899999999999</v>
      </c>
      <c r="K21" s="115">
        <v>42.080399999999997</v>
      </c>
      <c r="L21" s="113">
        <v>6069.4704000000002</v>
      </c>
      <c r="M21" s="114">
        <v>37.0075</v>
      </c>
      <c r="N21" s="114">
        <v>39.065600000000003</v>
      </c>
      <c r="O21" s="115">
        <v>41.747199999999999</v>
      </c>
      <c r="P21" s="128" t="s">
        <v>79</v>
      </c>
      <c r="Q21" s="129"/>
      <c r="R21" s="129"/>
      <c r="S21" s="130"/>
    </row>
    <row r="22" spans="1:19">
      <c r="A22" s="20"/>
      <c r="B22" s="20"/>
      <c r="C22" s="102">
        <v>32</v>
      </c>
      <c r="D22" s="113">
        <v>27512.7808</v>
      </c>
      <c r="E22" s="114">
        <v>35.762900000000002</v>
      </c>
      <c r="F22" s="114">
        <v>38.280700000000003</v>
      </c>
      <c r="G22" s="115">
        <v>40.268900000000002</v>
      </c>
      <c r="H22" s="113">
        <v>27512.7808</v>
      </c>
      <c r="I22" s="114">
        <v>35.762900000000002</v>
      </c>
      <c r="J22" s="114">
        <v>38.280700000000003</v>
      </c>
      <c r="K22" s="115">
        <v>40.268900000000002</v>
      </c>
      <c r="L22" s="113">
        <v>2888.7415999999998</v>
      </c>
      <c r="M22" s="114">
        <v>35.145200000000003</v>
      </c>
      <c r="N22" s="114">
        <v>38.156300000000002</v>
      </c>
      <c r="O22" s="115">
        <v>40.078099999999999</v>
      </c>
      <c r="P22" s="113">
        <v>2888.7415999999998</v>
      </c>
      <c r="Q22" s="114">
        <v>35.145200000000003</v>
      </c>
      <c r="R22" s="114">
        <v>38.156300000000002</v>
      </c>
      <c r="S22" s="119">
        <v>40.078099999999999</v>
      </c>
    </row>
    <row r="23" spans="1:19" ht="17.25" thickBot="1">
      <c r="A23" s="20"/>
      <c r="B23" s="23"/>
      <c r="C23" s="103">
        <v>37</v>
      </c>
      <c r="D23" s="113">
        <v>14695.432000000001</v>
      </c>
      <c r="E23" s="114">
        <v>33.3889</v>
      </c>
      <c r="F23" s="114">
        <v>37.0289</v>
      </c>
      <c r="G23" s="115">
        <v>38.355899999999998</v>
      </c>
      <c r="H23" s="113">
        <v>14695.432000000001</v>
      </c>
      <c r="I23" s="114">
        <v>33.3889</v>
      </c>
      <c r="J23" s="114">
        <v>37.0289</v>
      </c>
      <c r="K23" s="115">
        <v>38.355899999999998</v>
      </c>
      <c r="L23" s="113">
        <v>1462.692</v>
      </c>
      <c r="M23" s="114">
        <v>32.966999999999999</v>
      </c>
      <c r="N23" s="114">
        <v>37.0886</v>
      </c>
      <c r="O23" s="115">
        <v>38.4191</v>
      </c>
      <c r="P23" s="113">
        <v>1462.692</v>
      </c>
      <c r="Q23" s="114">
        <v>32.966999999999999</v>
      </c>
      <c r="R23" s="114">
        <v>37.0886</v>
      </c>
      <c r="S23" s="119">
        <v>38.4191</v>
      </c>
    </row>
    <row r="24" spans="1:19">
      <c r="A24" s="20"/>
      <c r="B24" s="12" t="s">
        <v>31</v>
      </c>
      <c r="C24" s="101">
        <v>22</v>
      </c>
      <c r="D24" s="113">
        <v>72483.361600000004</v>
      </c>
      <c r="E24" s="114">
        <v>41.281599999999997</v>
      </c>
      <c r="F24" s="114">
        <v>44.392299999999999</v>
      </c>
      <c r="G24" s="115">
        <v>45.959000000000003</v>
      </c>
      <c r="H24" s="113">
        <v>72483.361600000004</v>
      </c>
      <c r="I24" s="114">
        <v>41.281599999999997</v>
      </c>
      <c r="J24" s="114">
        <v>44.392299999999999</v>
      </c>
      <c r="K24" s="115">
        <v>45.959000000000003</v>
      </c>
      <c r="L24" s="113">
        <v>17824.053599999999</v>
      </c>
      <c r="M24" s="114">
        <v>39.235100000000003</v>
      </c>
      <c r="N24" s="114">
        <v>43.758400000000002</v>
      </c>
      <c r="O24" s="115">
        <v>44.910800000000002</v>
      </c>
      <c r="P24" s="113">
        <v>17824.053599999999</v>
      </c>
      <c r="Q24" s="114">
        <v>39.235100000000003</v>
      </c>
      <c r="R24" s="114">
        <v>43.758400000000002</v>
      </c>
      <c r="S24" s="119">
        <v>44.910800000000002</v>
      </c>
    </row>
    <row r="25" spans="1:19">
      <c r="A25" s="20"/>
      <c r="B25" s="20" t="s">
        <v>32</v>
      </c>
      <c r="C25" s="102">
        <v>27</v>
      </c>
      <c r="D25" s="113">
        <v>30398.065600000002</v>
      </c>
      <c r="E25" s="114">
        <v>38.772799999999997</v>
      </c>
      <c r="F25" s="114">
        <v>42.920299999999997</v>
      </c>
      <c r="G25" s="115">
        <v>43.837499999999999</v>
      </c>
      <c r="H25" s="113">
        <v>30398.065600000002</v>
      </c>
      <c r="I25" s="114">
        <v>38.772799999999997</v>
      </c>
      <c r="J25" s="114">
        <v>42.920299999999997</v>
      </c>
      <c r="K25" s="115">
        <v>43.837499999999999</v>
      </c>
      <c r="L25" s="113">
        <v>6295.2920000000004</v>
      </c>
      <c r="M25" s="114">
        <v>37.573500000000003</v>
      </c>
      <c r="N25" s="114">
        <v>42.493200000000002</v>
      </c>
      <c r="O25" s="115">
        <v>42.899900000000002</v>
      </c>
      <c r="P25" s="113">
        <v>6295.2920000000004</v>
      </c>
      <c r="Q25" s="114">
        <v>37.573500000000003</v>
      </c>
      <c r="R25" s="114">
        <v>42.493200000000002</v>
      </c>
      <c r="S25" s="119">
        <v>42.899900000000002</v>
      </c>
    </row>
    <row r="26" spans="1:19">
      <c r="A26" s="20"/>
      <c r="B26" s="20"/>
      <c r="C26" s="102">
        <v>32</v>
      </c>
      <c r="D26" s="113">
        <v>15708.144</v>
      </c>
      <c r="E26" s="114">
        <v>37.040700000000001</v>
      </c>
      <c r="F26" s="114">
        <v>41.417400000000001</v>
      </c>
      <c r="G26" s="115">
        <v>41.756599999999999</v>
      </c>
      <c r="H26" s="113">
        <v>15708.144</v>
      </c>
      <c r="I26" s="114">
        <v>37.040700000000001</v>
      </c>
      <c r="J26" s="114">
        <v>41.417400000000001</v>
      </c>
      <c r="K26" s="115">
        <v>41.756599999999999</v>
      </c>
      <c r="L26" s="113">
        <v>2938.2264</v>
      </c>
      <c r="M26" s="114">
        <v>35.752800000000001</v>
      </c>
      <c r="N26" s="114">
        <v>41.051600000000001</v>
      </c>
      <c r="O26" s="115">
        <v>40.762300000000003</v>
      </c>
      <c r="P26" s="113">
        <v>2938.2264</v>
      </c>
      <c r="Q26" s="114">
        <v>35.752800000000001</v>
      </c>
      <c r="R26" s="114">
        <v>41.051600000000001</v>
      </c>
      <c r="S26" s="119">
        <v>40.762300000000003</v>
      </c>
    </row>
    <row r="27" spans="1:19" ht="17.25" thickBot="1">
      <c r="A27" s="20"/>
      <c r="B27" s="23"/>
      <c r="C27" s="103">
        <v>37</v>
      </c>
      <c r="D27" s="113">
        <v>8690.6551999999992</v>
      </c>
      <c r="E27" s="114">
        <v>35.145299999999999</v>
      </c>
      <c r="F27" s="114">
        <v>39.827199999999998</v>
      </c>
      <c r="G27" s="115">
        <v>39.628599999999999</v>
      </c>
      <c r="H27" s="113">
        <v>8690.6551999999992</v>
      </c>
      <c r="I27" s="114">
        <v>35.145299999999999</v>
      </c>
      <c r="J27" s="114">
        <v>39.827199999999998</v>
      </c>
      <c r="K27" s="115">
        <v>39.628599999999999</v>
      </c>
      <c r="L27" s="113">
        <v>1514.8471999999999</v>
      </c>
      <c r="M27" s="114">
        <v>33.780099999999997</v>
      </c>
      <c r="N27" s="114">
        <v>39.546700000000001</v>
      </c>
      <c r="O27" s="115">
        <v>38.711799999999997</v>
      </c>
      <c r="P27" s="113">
        <v>1514.8471999999999</v>
      </c>
      <c r="Q27" s="114">
        <v>33.780099999999997</v>
      </c>
      <c r="R27" s="114">
        <v>39.546700000000001</v>
      </c>
      <c r="S27" s="119">
        <v>38.711799999999997</v>
      </c>
    </row>
    <row r="28" spans="1:19">
      <c r="A28" s="20"/>
      <c r="B28" s="12" t="s">
        <v>33</v>
      </c>
      <c r="C28" s="101">
        <v>22</v>
      </c>
      <c r="D28" s="113">
        <v>186531.27439999999</v>
      </c>
      <c r="E28" s="114">
        <v>42.307899999999997</v>
      </c>
      <c r="F28" s="114">
        <v>42.800899999999999</v>
      </c>
      <c r="G28" s="115">
        <v>44.405700000000003</v>
      </c>
      <c r="H28" s="113">
        <v>186531.27439999999</v>
      </c>
      <c r="I28" s="114">
        <v>42.307899999999997</v>
      </c>
      <c r="J28" s="114">
        <v>42.800899999999999</v>
      </c>
      <c r="K28" s="115">
        <v>44.405700000000003</v>
      </c>
      <c r="L28" s="113">
        <v>41324.824800000002</v>
      </c>
      <c r="M28" s="114">
        <v>37.4895</v>
      </c>
      <c r="N28" s="114">
        <v>42.103200000000001</v>
      </c>
      <c r="O28" s="115">
        <v>44.224899999999998</v>
      </c>
      <c r="P28" s="113">
        <v>41324.824800000002</v>
      </c>
      <c r="Q28" s="114">
        <v>37.4895</v>
      </c>
      <c r="R28" s="114">
        <v>42.103200000000001</v>
      </c>
      <c r="S28" s="119">
        <v>44.224899999999998</v>
      </c>
    </row>
    <row r="29" spans="1:19">
      <c r="A29" s="20"/>
      <c r="B29" s="20" t="s">
        <v>34</v>
      </c>
      <c r="C29" s="102">
        <v>27</v>
      </c>
      <c r="D29" s="113">
        <v>82844.763200000001</v>
      </c>
      <c r="E29" s="114">
        <v>37.1387</v>
      </c>
      <c r="F29" s="114">
        <v>40.889400000000002</v>
      </c>
      <c r="G29" s="115">
        <v>42.9709</v>
      </c>
      <c r="H29" s="113">
        <v>82844.763200000001</v>
      </c>
      <c r="I29" s="114">
        <v>37.1387</v>
      </c>
      <c r="J29" s="114">
        <v>40.889400000000002</v>
      </c>
      <c r="K29" s="115">
        <v>42.9709</v>
      </c>
      <c r="L29" s="113">
        <v>7559.0663999999997</v>
      </c>
      <c r="M29" s="114">
        <v>35.338999999999999</v>
      </c>
      <c r="N29" s="114">
        <v>41.0045</v>
      </c>
      <c r="O29" s="115">
        <v>43.254399999999997</v>
      </c>
      <c r="P29" s="128" t="s">
        <v>79</v>
      </c>
      <c r="Q29" s="129"/>
      <c r="R29" s="129"/>
      <c r="S29" s="130"/>
    </row>
    <row r="30" spans="1:19">
      <c r="A30" s="20"/>
      <c r="B30" s="20"/>
      <c r="C30" s="102">
        <v>32</v>
      </c>
      <c r="D30" s="113">
        <v>41926.836799999997</v>
      </c>
      <c r="E30" s="114">
        <v>34.587400000000002</v>
      </c>
      <c r="F30" s="114">
        <v>39.265599999999999</v>
      </c>
      <c r="G30" s="115">
        <v>41.750599999999999</v>
      </c>
      <c r="H30" s="113">
        <v>41926.836799999997</v>
      </c>
      <c r="I30" s="114">
        <v>34.587400000000002</v>
      </c>
      <c r="J30" s="114">
        <v>39.265599999999999</v>
      </c>
      <c r="K30" s="115">
        <v>41.750599999999999</v>
      </c>
      <c r="L30" s="113">
        <v>2337.9328</v>
      </c>
      <c r="M30" s="114">
        <v>34.008899999999997</v>
      </c>
      <c r="N30" s="114">
        <v>39.700099999999999</v>
      </c>
      <c r="O30" s="115">
        <v>42.209400000000002</v>
      </c>
      <c r="P30" s="113">
        <v>2337.9328</v>
      </c>
      <c r="Q30" s="114">
        <v>34.008899999999997</v>
      </c>
      <c r="R30" s="114">
        <v>39.700099999999999</v>
      </c>
      <c r="S30" s="119">
        <v>42.209400000000002</v>
      </c>
    </row>
    <row r="31" spans="1:19" ht="17.25" thickBot="1">
      <c r="A31" s="23"/>
      <c r="B31" s="23"/>
      <c r="C31" s="103">
        <v>37</v>
      </c>
      <c r="D31" s="113">
        <v>22367.6584</v>
      </c>
      <c r="E31" s="114">
        <v>32.217500000000001</v>
      </c>
      <c r="F31" s="114">
        <v>37.952800000000003</v>
      </c>
      <c r="G31" s="115">
        <v>40.653599999999997</v>
      </c>
      <c r="H31" s="113">
        <v>22367.6584</v>
      </c>
      <c r="I31" s="114">
        <v>32.217500000000001</v>
      </c>
      <c r="J31" s="114">
        <v>37.952800000000003</v>
      </c>
      <c r="K31" s="115">
        <v>40.653599999999997</v>
      </c>
      <c r="L31" s="113">
        <v>1003.8112</v>
      </c>
      <c r="M31" s="114">
        <v>32.304000000000002</v>
      </c>
      <c r="N31" s="114">
        <v>38.42</v>
      </c>
      <c r="O31" s="115">
        <v>41.202599999999997</v>
      </c>
      <c r="P31" s="113">
        <v>1003.8112</v>
      </c>
      <c r="Q31" s="114">
        <v>32.304000000000002</v>
      </c>
      <c r="R31" s="114">
        <v>38.42</v>
      </c>
      <c r="S31" s="119">
        <v>41.202599999999997</v>
      </c>
    </row>
    <row r="32" spans="1:19">
      <c r="A32" s="12" t="s">
        <v>35</v>
      </c>
      <c r="B32" s="12" t="s">
        <v>36</v>
      </c>
      <c r="C32" s="101">
        <v>22</v>
      </c>
      <c r="D32" s="113">
        <v>21639.367200000001</v>
      </c>
      <c r="E32" s="114">
        <v>41.895099999999999</v>
      </c>
      <c r="F32" s="114">
        <v>43.828699999999998</v>
      </c>
      <c r="G32" s="115">
        <v>44.425800000000002</v>
      </c>
      <c r="H32" s="113">
        <v>21639.367200000001</v>
      </c>
      <c r="I32" s="114">
        <v>41.895099999999999</v>
      </c>
      <c r="J32" s="114">
        <v>43.828699999999998</v>
      </c>
      <c r="K32" s="115">
        <v>44.425800000000002</v>
      </c>
      <c r="L32" s="113">
        <v>3655.0944</v>
      </c>
      <c r="M32" s="114">
        <v>40.5505</v>
      </c>
      <c r="N32" s="114">
        <v>42.894599999999997</v>
      </c>
      <c r="O32" s="115">
        <v>43.359699999999997</v>
      </c>
      <c r="P32" s="113">
        <v>3655.0944</v>
      </c>
      <c r="Q32" s="114">
        <v>40.5505</v>
      </c>
      <c r="R32" s="114">
        <v>42.894599999999997</v>
      </c>
      <c r="S32" s="119">
        <v>43.359699999999997</v>
      </c>
    </row>
    <row r="33" spans="1:19">
      <c r="A33" s="20" t="s">
        <v>37</v>
      </c>
      <c r="B33" s="20" t="s">
        <v>38</v>
      </c>
      <c r="C33" s="102">
        <v>27</v>
      </c>
      <c r="D33" s="113">
        <v>11859.0352</v>
      </c>
      <c r="E33" s="114">
        <v>38.471299999999999</v>
      </c>
      <c r="F33" s="114">
        <v>41.038600000000002</v>
      </c>
      <c r="G33" s="115">
        <v>41.250500000000002</v>
      </c>
      <c r="H33" s="113">
        <v>11859.0352</v>
      </c>
      <c r="I33" s="114">
        <v>38.471299999999999</v>
      </c>
      <c r="J33" s="114">
        <v>41.038600000000002</v>
      </c>
      <c r="K33" s="115">
        <v>41.250500000000002</v>
      </c>
      <c r="L33" s="113">
        <v>1770.8552</v>
      </c>
      <c r="M33" s="114">
        <v>37.4176</v>
      </c>
      <c r="N33" s="114">
        <v>40.3735</v>
      </c>
      <c r="O33" s="115">
        <v>40.487699999999997</v>
      </c>
      <c r="P33" s="113">
        <v>1770.8552</v>
      </c>
      <c r="Q33" s="114">
        <v>37.4176</v>
      </c>
      <c r="R33" s="114">
        <v>40.3735</v>
      </c>
      <c r="S33" s="119">
        <v>40.487699999999997</v>
      </c>
    </row>
    <row r="34" spans="1:19">
      <c r="A34" s="20"/>
      <c r="B34" s="20"/>
      <c r="C34" s="102">
        <v>32</v>
      </c>
      <c r="D34" s="113">
        <v>6314.1336000000001</v>
      </c>
      <c r="E34" s="114">
        <v>35.542299999999997</v>
      </c>
      <c r="F34" s="114">
        <v>38.5563</v>
      </c>
      <c r="G34" s="115">
        <v>38.5122</v>
      </c>
      <c r="H34" s="113">
        <v>6314.1336000000001</v>
      </c>
      <c r="I34" s="114">
        <v>35.542299999999997</v>
      </c>
      <c r="J34" s="114">
        <v>38.5563</v>
      </c>
      <c r="K34" s="115">
        <v>38.5122</v>
      </c>
      <c r="L34" s="113">
        <v>865.1576</v>
      </c>
      <c r="M34" s="114">
        <v>34.552799999999998</v>
      </c>
      <c r="N34" s="114">
        <v>38.040100000000002</v>
      </c>
      <c r="O34" s="115">
        <v>37.911200000000001</v>
      </c>
      <c r="P34" s="113">
        <v>865.1576</v>
      </c>
      <c r="Q34" s="114">
        <v>34.552799999999998</v>
      </c>
      <c r="R34" s="114">
        <v>38.040100000000002</v>
      </c>
      <c r="S34" s="119">
        <v>37.911200000000001</v>
      </c>
    </row>
    <row r="35" spans="1:19" ht="17.25" thickBot="1">
      <c r="A35" s="20"/>
      <c r="B35" s="23"/>
      <c r="C35" s="103">
        <v>37</v>
      </c>
      <c r="D35" s="113">
        <v>3393.1271999999999</v>
      </c>
      <c r="E35" s="114">
        <v>32.909500000000001</v>
      </c>
      <c r="F35" s="114">
        <v>36.229599999999998</v>
      </c>
      <c r="G35" s="115">
        <v>35.959800000000001</v>
      </c>
      <c r="H35" s="113">
        <v>3393.1271999999999</v>
      </c>
      <c r="I35" s="114">
        <v>32.909500000000001</v>
      </c>
      <c r="J35" s="114">
        <v>36.229599999999998</v>
      </c>
      <c r="K35" s="115">
        <v>35.959800000000001</v>
      </c>
      <c r="L35" s="113">
        <v>446.33199999999999</v>
      </c>
      <c r="M35" s="114">
        <v>32.069299999999998</v>
      </c>
      <c r="N35" s="114">
        <v>36.027900000000002</v>
      </c>
      <c r="O35" s="115">
        <v>35.702399999999997</v>
      </c>
      <c r="P35" s="113">
        <v>446.33199999999999</v>
      </c>
      <c r="Q35" s="114">
        <v>32.069299999999998</v>
      </c>
      <c r="R35" s="114">
        <v>36.027900000000002</v>
      </c>
      <c r="S35" s="119">
        <v>35.702399999999997</v>
      </c>
    </row>
    <row r="36" spans="1:19">
      <c r="A36" s="20"/>
      <c r="B36" s="12" t="s">
        <v>39</v>
      </c>
      <c r="C36" s="101">
        <v>22</v>
      </c>
      <c r="D36" s="113">
        <v>24593.932000000001</v>
      </c>
      <c r="E36" s="114">
        <v>42.022399999999998</v>
      </c>
      <c r="F36" s="114">
        <v>44.026899999999998</v>
      </c>
      <c r="G36" s="115">
        <v>45.367100000000001</v>
      </c>
      <c r="H36" s="113">
        <v>24593.932000000001</v>
      </c>
      <c r="I36" s="114">
        <v>42.022399999999998</v>
      </c>
      <c r="J36" s="114">
        <v>44.026899999999998</v>
      </c>
      <c r="K36" s="115">
        <v>45.367100000000001</v>
      </c>
      <c r="L36" s="113">
        <v>3793.3631999999998</v>
      </c>
      <c r="M36" s="114">
        <v>40.302500000000002</v>
      </c>
      <c r="N36" s="114">
        <v>43.395499999999998</v>
      </c>
      <c r="O36" s="115">
        <v>44.824599999999997</v>
      </c>
      <c r="P36" s="113">
        <v>3793.3631999999998</v>
      </c>
      <c r="Q36" s="114">
        <v>40.302500000000002</v>
      </c>
      <c r="R36" s="114">
        <v>43.395499999999998</v>
      </c>
      <c r="S36" s="119">
        <v>44.824599999999997</v>
      </c>
    </row>
    <row r="37" spans="1:19">
      <c r="A37" s="20"/>
      <c r="B37" s="20" t="s">
        <v>40</v>
      </c>
      <c r="C37" s="102">
        <v>27</v>
      </c>
      <c r="D37" s="113">
        <v>14653.251200000001</v>
      </c>
      <c r="E37" s="114">
        <v>39.067399999999999</v>
      </c>
      <c r="F37" s="114">
        <v>41.718699999999998</v>
      </c>
      <c r="G37" s="115">
        <v>42.8765</v>
      </c>
      <c r="H37" s="113">
        <v>14653.251200000001</v>
      </c>
      <c r="I37" s="114">
        <v>39.067399999999999</v>
      </c>
      <c r="J37" s="114">
        <v>41.718699999999998</v>
      </c>
      <c r="K37" s="115">
        <v>42.8765</v>
      </c>
      <c r="L37" s="113">
        <v>1809.8512000000001</v>
      </c>
      <c r="M37" s="114">
        <v>37.793999999999997</v>
      </c>
      <c r="N37" s="114">
        <v>41.5199</v>
      </c>
      <c r="O37" s="115">
        <v>42.644100000000002</v>
      </c>
      <c r="P37" s="113">
        <v>1809.8512000000001</v>
      </c>
      <c r="Q37" s="114">
        <v>37.793999999999997</v>
      </c>
      <c r="R37" s="114">
        <v>41.5199</v>
      </c>
      <c r="S37" s="119">
        <v>42.644100000000002</v>
      </c>
    </row>
    <row r="38" spans="1:19">
      <c r="A38" s="20"/>
      <c r="B38" s="20"/>
      <c r="C38" s="102">
        <v>32</v>
      </c>
      <c r="D38" s="113">
        <v>8563.5759999999991</v>
      </c>
      <c r="E38" s="114">
        <v>36.043100000000003</v>
      </c>
      <c r="F38" s="114">
        <v>39.701099999999997</v>
      </c>
      <c r="G38" s="115">
        <v>40.694899999999997</v>
      </c>
      <c r="H38" s="113">
        <v>8563.5759999999991</v>
      </c>
      <c r="I38" s="114">
        <v>36.043100000000003</v>
      </c>
      <c r="J38" s="114">
        <v>39.701099999999997</v>
      </c>
      <c r="K38" s="115">
        <v>40.694899999999997</v>
      </c>
      <c r="L38" s="113">
        <v>915.44479999999999</v>
      </c>
      <c r="M38" s="114">
        <v>35.038200000000003</v>
      </c>
      <c r="N38" s="114">
        <v>39.679000000000002</v>
      </c>
      <c r="O38" s="115">
        <v>40.596400000000003</v>
      </c>
      <c r="P38" s="113">
        <v>915.44479999999999</v>
      </c>
      <c r="Q38" s="114">
        <v>35.038200000000003</v>
      </c>
      <c r="R38" s="114">
        <v>39.679000000000002</v>
      </c>
      <c r="S38" s="119">
        <v>40.596400000000003</v>
      </c>
    </row>
    <row r="39" spans="1:19" ht="17.25" thickBot="1">
      <c r="A39" s="20"/>
      <c r="B39" s="23"/>
      <c r="C39" s="103">
        <v>37</v>
      </c>
      <c r="D39" s="113">
        <v>4805.9607999999998</v>
      </c>
      <c r="E39" s="114">
        <v>32.997599999999998</v>
      </c>
      <c r="F39" s="114">
        <v>37.752499999999998</v>
      </c>
      <c r="G39" s="115">
        <v>38.602899999999998</v>
      </c>
      <c r="H39" s="113">
        <v>4805.9607999999998</v>
      </c>
      <c r="I39" s="114">
        <v>32.997599999999998</v>
      </c>
      <c r="J39" s="114">
        <v>37.752499999999998</v>
      </c>
      <c r="K39" s="115">
        <v>38.602899999999998</v>
      </c>
      <c r="L39" s="113">
        <v>484.39839999999998</v>
      </c>
      <c r="M39" s="114">
        <v>32.283299999999997</v>
      </c>
      <c r="N39" s="114">
        <v>37.822699999999998</v>
      </c>
      <c r="O39" s="115">
        <v>38.604100000000003</v>
      </c>
      <c r="P39" s="113">
        <v>484.39839999999998</v>
      </c>
      <c r="Q39" s="114">
        <v>32.283299999999997</v>
      </c>
      <c r="R39" s="114">
        <v>37.822699999999998</v>
      </c>
      <c r="S39" s="119">
        <v>38.604100000000003</v>
      </c>
    </row>
    <row r="40" spans="1:19">
      <c r="A40" s="20"/>
      <c r="B40" s="12" t="s">
        <v>41</v>
      </c>
      <c r="C40" s="101">
        <v>22</v>
      </c>
      <c r="D40" s="113">
        <v>45859.970399999998</v>
      </c>
      <c r="E40" s="114">
        <v>41.220999999999997</v>
      </c>
      <c r="F40" s="114">
        <v>42.482799999999997</v>
      </c>
      <c r="G40" s="115">
        <v>43.318100000000001</v>
      </c>
      <c r="H40" s="113">
        <v>45859.970399999998</v>
      </c>
      <c r="I40" s="114">
        <v>41.220999999999997</v>
      </c>
      <c r="J40" s="114">
        <v>42.482799999999997</v>
      </c>
      <c r="K40" s="115">
        <v>43.318100000000001</v>
      </c>
      <c r="L40" s="113">
        <v>7050.8991999999998</v>
      </c>
      <c r="M40" s="114">
        <v>38.414999999999999</v>
      </c>
      <c r="N40" s="114">
        <v>41.193300000000001</v>
      </c>
      <c r="O40" s="115">
        <v>42.174700000000001</v>
      </c>
      <c r="P40" s="113">
        <v>7050.8991999999998</v>
      </c>
      <c r="Q40" s="114">
        <v>38.414999999999999</v>
      </c>
      <c r="R40" s="114">
        <v>41.193300000000001</v>
      </c>
      <c r="S40" s="119">
        <v>42.174700000000001</v>
      </c>
    </row>
    <row r="41" spans="1:19">
      <c r="A41" s="20"/>
      <c r="B41" s="20" t="s">
        <v>42</v>
      </c>
      <c r="C41" s="102">
        <v>27</v>
      </c>
      <c r="D41" s="113">
        <v>28261.864000000001</v>
      </c>
      <c r="E41" s="114">
        <v>36.924199999999999</v>
      </c>
      <c r="F41" s="114">
        <v>39.233800000000002</v>
      </c>
      <c r="G41" s="115">
        <v>40.017400000000002</v>
      </c>
      <c r="H41" s="113">
        <v>28261.864000000001</v>
      </c>
      <c r="I41" s="114">
        <v>36.924199999999999</v>
      </c>
      <c r="J41" s="114">
        <v>39.233800000000002</v>
      </c>
      <c r="K41" s="115">
        <v>40.017400000000002</v>
      </c>
      <c r="L41" s="113">
        <v>3226.2903999999999</v>
      </c>
      <c r="M41" s="114">
        <v>34.933599999999998</v>
      </c>
      <c r="N41" s="114">
        <v>38.624200000000002</v>
      </c>
      <c r="O41" s="115">
        <v>39.521700000000003</v>
      </c>
      <c r="P41" s="113">
        <v>3226.2903999999999</v>
      </c>
      <c r="Q41" s="114">
        <v>34.933599999999998</v>
      </c>
      <c r="R41" s="114">
        <v>38.624200000000002</v>
      </c>
      <c r="S41" s="119">
        <v>39.521700000000003</v>
      </c>
    </row>
    <row r="42" spans="1:19">
      <c r="A42" s="20"/>
      <c r="B42" s="20"/>
      <c r="C42" s="102">
        <v>32</v>
      </c>
      <c r="D42" s="113">
        <v>16775.2392</v>
      </c>
      <c r="E42" s="114">
        <v>33.162700000000001</v>
      </c>
      <c r="F42" s="114">
        <v>36.830100000000002</v>
      </c>
      <c r="G42" s="115">
        <v>37.547600000000003</v>
      </c>
      <c r="H42" s="113">
        <v>16775.2392</v>
      </c>
      <c r="I42" s="114">
        <v>33.162700000000001</v>
      </c>
      <c r="J42" s="114">
        <v>36.830100000000002</v>
      </c>
      <c r="K42" s="115">
        <v>37.547600000000003</v>
      </c>
      <c r="L42" s="113">
        <v>1525.4304</v>
      </c>
      <c r="M42" s="114">
        <v>31.781600000000001</v>
      </c>
      <c r="N42" s="114">
        <v>36.538200000000003</v>
      </c>
      <c r="O42" s="115">
        <v>37.361600000000003</v>
      </c>
      <c r="P42" s="113">
        <v>1525.4304</v>
      </c>
      <c r="Q42" s="114">
        <v>31.781600000000001</v>
      </c>
      <c r="R42" s="114">
        <v>36.538200000000003</v>
      </c>
      <c r="S42" s="119">
        <v>37.361600000000003</v>
      </c>
    </row>
    <row r="43" spans="1:19" ht="17.25" thickBot="1">
      <c r="A43" s="20"/>
      <c r="B43" s="23"/>
      <c r="C43" s="103">
        <v>37</v>
      </c>
      <c r="D43" s="113">
        <v>8899.0280000000002</v>
      </c>
      <c r="E43" s="114">
        <v>29.443100000000001</v>
      </c>
      <c r="F43" s="114">
        <v>34.780299999999997</v>
      </c>
      <c r="G43" s="115">
        <v>35.444099999999999</v>
      </c>
      <c r="H43" s="113">
        <v>8899.0280000000002</v>
      </c>
      <c r="I43" s="114">
        <v>29.443100000000001</v>
      </c>
      <c r="J43" s="114">
        <v>34.780299999999997</v>
      </c>
      <c r="K43" s="115">
        <v>35.444099999999999</v>
      </c>
      <c r="L43" s="113">
        <v>714.66160000000002</v>
      </c>
      <c r="M43" s="114">
        <v>28.842600000000001</v>
      </c>
      <c r="N43" s="114">
        <v>34.8123</v>
      </c>
      <c r="O43" s="115">
        <v>35.596400000000003</v>
      </c>
      <c r="P43" s="113">
        <v>714.66160000000002</v>
      </c>
      <c r="Q43" s="114">
        <v>28.842600000000001</v>
      </c>
      <c r="R43" s="114">
        <v>34.8123</v>
      </c>
      <c r="S43" s="119">
        <v>35.596400000000003</v>
      </c>
    </row>
    <row r="44" spans="1:19">
      <c r="A44" s="20"/>
      <c r="B44" s="12" t="s">
        <v>43</v>
      </c>
      <c r="C44" s="101">
        <v>22</v>
      </c>
      <c r="D44" s="113">
        <v>15526.251200000001</v>
      </c>
      <c r="E44" s="114">
        <v>42.426699999999997</v>
      </c>
      <c r="F44" s="114">
        <v>43.715699999999998</v>
      </c>
      <c r="G44" s="115">
        <v>44.454300000000003</v>
      </c>
      <c r="H44" s="113">
        <v>15526.251200000001</v>
      </c>
      <c r="I44" s="114">
        <v>42.426699999999997</v>
      </c>
      <c r="J44" s="114">
        <v>43.715699999999998</v>
      </c>
      <c r="K44" s="115">
        <v>44.454300000000003</v>
      </c>
      <c r="L44" s="113">
        <v>5012.5424000000003</v>
      </c>
      <c r="M44" s="114">
        <v>39.146299999999997</v>
      </c>
      <c r="N44" s="114">
        <v>41.1952</v>
      </c>
      <c r="O44" s="115">
        <v>42.684899999999999</v>
      </c>
      <c r="P44" s="113">
        <v>5012.5424000000003</v>
      </c>
      <c r="Q44" s="114">
        <v>39.146299999999997</v>
      </c>
      <c r="R44" s="114">
        <v>41.1952</v>
      </c>
      <c r="S44" s="119">
        <v>42.684899999999999</v>
      </c>
    </row>
    <row r="45" spans="1:19">
      <c r="A45" s="20"/>
      <c r="B45" s="20" t="s">
        <v>44</v>
      </c>
      <c r="C45" s="102">
        <v>27</v>
      </c>
      <c r="D45" s="113">
        <v>9387.4159999999993</v>
      </c>
      <c r="E45" s="114">
        <v>39.0304</v>
      </c>
      <c r="F45" s="114">
        <v>40.4373</v>
      </c>
      <c r="G45" s="115">
        <v>41.763399999999997</v>
      </c>
      <c r="H45" s="113">
        <v>9387.4159999999993</v>
      </c>
      <c r="I45" s="114">
        <v>39.0304</v>
      </c>
      <c r="J45" s="114">
        <v>40.4373</v>
      </c>
      <c r="K45" s="115">
        <v>41.763399999999997</v>
      </c>
      <c r="L45" s="113">
        <v>2126.6104</v>
      </c>
      <c r="M45" s="114">
        <v>35.915900000000001</v>
      </c>
      <c r="N45" s="114">
        <v>38.882800000000003</v>
      </c>
      <c r="O45" s="115">
        <v>40.528199999999998</v>
      </c>
      <c r="P45" s="113">
        <v>2126.6104</v>
      </c>
      <c r="Q45" s="114">
        <v>35.915900000000001</v>
      </c>
      <c r="R45" s="114">
        <v>38.882800000000003</v>
      </c>
      <c r="S45" s="119">
        <v>40.528199999999998</v>
      </c>
    </row>
    <row r="46" spans="1:19">
      <c r="A46" s="20"/>
      <c r="B46" s="20"/>
      <c r="C46" s="102">
        <v>32</v>
      </c>
      <c r="D46" s="113">
        <v>5382.9463999999998</v>
      </c>
      <c r="E46" s="114">
        <v>35.686199999999999</v>
      </c>
      <c r="F46" s="114">
        <v>37.833799999999997</v>
      </c>
      <c r="G46" s="115">
        <v>39.669699999999999</v>
      </c>
      <c r="H46" s="113">
        <v>5382.9463999999998</v>
      </c>
      <c r="I46" s="114">
        <v>35.686199999999999</v>
      </c>
      <c r="J46" s="114">
        <v>37.833799999999997</v>
      </c>
      <c r="K46" s="115">
        <v>39.669699999999999</v>
      </c>
      <c r="L46" s="113">
        <v>994.63279999999997</v>
      </c>
      <c r="M46" s="114">
        <v>33.078200000000002</v>
      </c>
      <c r="N46" s="114">
        <v>36.825699999999998</v>
      </c>
      <c r="O46" s="115">
        <v>38.569299999999998</v>
      </c>
      <c r="P46" s="113">
        <v>994.63279999999997</v>
      </c>
      <c r="Q46" s="114">
        <v>33.078200000000002</v>
      </c>
      <c r="R46" s="114">
        <v>36.825699999999998</v>
      </c>
      <c r="S46" s="119">
        <v>38.569299999999998</v>
      </c>
    </row>
    <row r="47" spans="1:19" ht="17.25" thickBot="1">
      <c r="A47" s="23"/>
      <c r="B47" s="23"/>
      <c r="C47" s="103">
        <v>37</v>
      </c>
      <c r="D47" s="113">
        <v>2696.3056000000001</v>
      </c>
      <c r="E47" s="114">
        <v>32.281799999999997</v>
      </c>
      <c r="F47" s="114">
        <v>35.792499999999997</v>
      </c>
      <c r="G47" s="115">
        <v>37.571100000000001</v>
      </c>
      <c r="H47" s="113">
        <v>2696.3056000000001</v>
      </c>
      <c r="I47" s="114">
        <v>32.281799999999997</v>
      </c>
      <c r="J47" s="114">
        <v>35.792499999999997</v>
      </c>
      <c r="K47" s="115">
        <v>37.571100000000001</v>
      </c>
      <c r="L47" s="113">
        <v>479.80560000000003</v>
      </c>
      <c r="M47" s="114">
        <v>30.445399999999999</v>
      </c>
      <c r="N47" s="114">
        <v>35.067900000000002</v>
      </c>
      <c r="O47" s="115">
        <v>36.686199999999999</v>
      </c>
      <c r="P47" s="113">
        <v>479.80560000000003</v>
      </c>
      <c r="Q47" s="114">
        <v>30.445399999999999</v>
      </c>
      <c r="R47" s="114">
        <v>35.067900000000002</v>
      </c>
      <c r="S47" s="119">
        <v>36.686199999999999</v>
      </c>
    </row>
    <row r="48" spans="1:19">
      <c r="A48" s="12" t="s">
        <v>45</v>
      </c>
      <c r="B48" s="12" t="s">
        <v>46</v>
      </c>
      <c r="C48" s="101">
        <v>22</v>
      </c>
      <c r="D48" s="113">
        <v>5592.2448000000004</v>
      </c>
      <c r="E48" s="114">
        <v>43.080199999999998</v>
      </c>
      <c r="F48" s="114">
        <v>45.028300000000002</v>
      </c>
      <c r="G48" s="115">
        <v>44.793100000000003</v>
      </c>
      <c r="H48" s="113">
        <v>5592.2448000000004</v>
      </c>
      <c r="I48" s="114">
        <v>43.080199999999998</v>
      </c>
      <c r="J48" s="114">
        <v>45.028300000000002</v>
      </c>
      <c r="K48" s="115">
        <v>44.793100000000003</v>
      </c>
      <c r="L48" s="113">
        <v>1591.6952000000001</v>
      </c>
      <c r="M48" s="114">
        <v>40.820500000000003</v>
      </c>
      <c r="N48" s="114">
        <v>43.621299999999998</v>
      </c>
      <c r="O48" s="115">
        <v>42.678800000000003</v>
      </c>
      <c r="P48" s="113">
        <v>1591.6952000000001</v>
      </c>
      <c r="Q48" s="114">
        <v>40.820500000000003</v>
      </c>
      <c r="R48" s="114">
        <v>43.621299999999998</v>
      </c>
      <c r="S48" s="119">
        <v>42.678800000000003</v>
      </c>
    </row>
    <row r="49" spans="1:19">
      <c r="A49" s="20" t="s">
        <v>47</v>
      </c>
      <c r="B49" s="20" t="s">
        <v>48</v>
      </c>
      <c r="C49" s="102">
        <v>27</v>
      </c>
      <c r="D49" s="113">
        <v>3341.2055999999998</v>
      </c>
      <c r="E49" s="114">
        <v>39.447200000000002</v>
      </c>
      <c r="F49" s="114">
        <v>42.001100000000001</v>
      </c>
      <c r="G49" s="115">
        <v>41.496899999999997</v>
      </c>
      <c r="H49" s="113">
        <v>3341.2055999999998</v>
      </c>
      <c r="I49" s="114">
        <v>39.447200000000002</v>
      </c>
      <c r="J49" s="114">
        <v>42.001100000000001</v>
      </c>
      <c r="K49" s="115">
        <v>41.496899999999997</v>
      </c>
      <c r="L49" s="113">
        <v>799.80160000000001</v>
      </c>
      <c r="M49" s="114">
        <v>37.028300000000002</v>
      </c>
      <c r="N49" s="114">
        <v>41.021599999999999</v>
      </c>
      <c r="O49" s="115">
        <v>39.616700000000002</v>
      </c>
      <c r="P49" s="113">
        <v>799.80160000000001</v>
      </c>
      <c r="Q49" s="114">
        <v>37.028300000000002</v>
      </c>
      <c r="R49" s="114">
        <v>41.021599999999999</v>
      </c>
      <c r="S49" s="119">
        <v>39.616700000000002</v>
      </c>
    </row>
    <row r="50" spans="1:19">
      <c r="A50" s="20"/>
      <c r="B50" s="20"/>
      <c r="C50" s="102">
        <v>32</v>
      </c>
      <c r="D50" s="113">
        <v>1906.4168</v>
      </c>
      <c r="E50" s="114">
        <v>36.069600000000001</v>
      </c>
      <c r="F50" s="114">
        <v>39.4587</v>
      </c>
      <c r="G50" s="115">
        <v>38.805999999999997</v>
      </c>
      <c r="H50" s="113">
        <v>1906.4168</v>
      </c>
      <c r="I50" s="114">
        <v>36.069600000000001</v>
      </c>
      <c r="J50" s="114">
        <v>39.4587</v>
      </c>
      <c r="K50" s="115">
        <v>38.805999999999997</v>
      </c>
      <c r="L50" s="113">
        <v>397.20960000000002</v>
      </c>
      <c r="M50" s="114">
        <v>33.657899999999998</v>
      </c>
      <c r="N50" s="114">
        <v>38.740499999999997</v>
      </c>
      <c r="O50" s="115">
        <v>36.989899999999999</v>
      </c>
      <c r="P50" s="113">
        <v>397.20960000000002</v>
      </c>
      <c r="Q50" s="114">
        <v>33.657899999999998</v>
      </c>
      <c r="R50" s="114">
        <v>38.740499999999997</v>
      </c>
      <c r="S50" s="119">
        <v>36.989899999999999</v>
      </c>
    </row>
    <row r="51" spans="1:19" ht="17.25" thickBot="1">
      <c r="A51" s="20"/>
      <c r="B51" s="23"/>
      <c r="C51" s="103">
        <v>37</v>
      </c>
      <c r="D51" s="113">
        <v>1037.6784</v>
      </c>
      <c r="E51" s="114">
        <v>32.927100000000003</v>
      </c>
      <c r="F51" s="114">
        <v>37.165599999999998</v>
      </c>
      <c r="G51" s="115">
        <v>36.239400000000003</v>
      </c>
      <c r="H51" s="113">
        <v>1037.6784</v>
      </c>
      <c r="I51" s="114">
        <v>32.927100000000003</v>
      </c>
      <c r="J51" s="114">
        <v>37.165599999999998</v>
      </c>
      <c r="K51" s="115">
        <v>36.239400000000003</v>
      </c>
      <c r="L51" s="113">
        <v>205.40799999999999</v>
      </c>
      <c r="M51" s="114">
        <v>30.8307</v>
      </c>
      <c r="N51" s="114">
        <v>36.659500000000001</v>
      </c>
      <c r="O51" s="115">
        <v>34.797400000000003</v>
      </c>
      <c r="P51" s="113">
        <v>205.40799999999999</v>
      </c>
      <c r="Q51" s="114">
        <v>30.8307</v>
      </c>
      <c r="R51" s="114">
        <v>36.659500000000001</v>
      </c>
      <c r="S51" s="119">
        <v>34.797400000000003</v>
      </c>
    </row>
    <row r="52" spans="1:19">
      <c r="A52" s="20"/>
      <c r="B52" s="12" t="s">
        <v>49</v>
      </c>
      <c r="C52" s="101">
        <v>22</v>
      </c>
      <c r="D52" s="113">
        <v>13779.714400000001</v>
      </c>
      <c r="E52" s="114">
        <v>41.325800000000001</v>
      </c>
      <c r="F52" s="114">
        <v>43.281700000000001</v>
      </c>
      <c r="G52" s="115">
        <v>44.171900000000001</v>
      </c>
      <c r="H52" s="113">
        <v>13779.714400000001</v>
      </c>
      <c r="I52" s="114">
        <v>41.325800000000001</v>
      </c>
      <c r="J52" s="114">
        <v>43.281700000000001</v>
      </c>
      <c r="K52" s="115">
        <v>44.171900000000001</v>
      </c>
      <c r="L52" s="113">
        <v>1641.7808</v>
      </c>
      <c r="M52" s="114">
        <v>38.048099999999998</v>
      </c>
      <c r="N52" s="114">
        <v>43.003500000000003</v>
      </c>
      <c r="O52" s="115">
        <v>44.0486</v>
      </c>
      <c r="P52" s="113">
        <v>1641.7808</v>
      </c>
      <c r="Q52" s="114">
        <v>38.048099999999998</v>
      </c>
      <c r="R52" s="114">
        <v>43.003500000000003</v>
      </c>
      <c r="S52" s="119">
        <v>44.0486</v>
      </c>
    </row>
    <row r="53" spans="1:19">
      <c r="A53" s="20"/>
      <c r="B53" s="20" t="s">
        <v>50</v>
      </c>
      <c r="C53" s="102">
        <v>27</v>
      </c>
      <c r="D53" s="113">
        <v>8726.4015999999992</v>
      </c>
      <c r="E53" s="114">
        <v>36.860999999999997</v>
      </c>
      <c r="F53" s="114">
        <v>40.705399999999997</v>
      </c>
      <c r="G53" s="115">
        <v>41.71</v>
      </c>
      <c r="H53" s="113">
        <v>8726.4015999999992</v>
      </c>
      <c r="I53" s="114">
        <v>36.860999999999997</v>
      </c>
      <c r="J53" s="114">
        <v>40.705399999999997</v>
      </c>
      <c r="K53" s="115">
        <v>41.71</v>
      </c>
      <c r="L53" s="113">
        <v>638.17359999999996</v>
      </c>
      <c r="M53" s="114">
        <v>34.8491</v>
      </c>
      <c r="N53" s="114">
        <v>40.962699999999998</v>
      </c>
      <c r="O53" s="115">
        <v>41.878700000000002</v>
      </c>
      <c r="P53" s="113">
        <v>638.17359999999996</v>
      </c>
      <c r="Q53" s="114">
        <v>34.8491</v>
      </c>
      <c r="R53" s="114">
        <v>40.962699999999998</v>
      </c>
      <c r="S53" s="119">
        <v>41.878700000000002</v>
      </c>
    </row>
    <row r="54" spans="1:19">
      <c r="A54" s="20"/>
      <c r="B54" s="20"/>
      <c r="C54" s="102">
        <v>32</v>
      </c>
      <c r="D54" s="113">
        <v>5376.7312000000002</v>
      </c>
      <c r="E54" s="114">
        <v>33.089199999999998</v>
      </c>
      <c r="F54" s="114">
        <v>39.060299999999998</v>
      </c>
      <c r="G54" s="115">
        <v>39.930700000000002</v>
      </c>
      <c r="H54" s="113">
        <v>5376.7312000000002</v>
      </c>
      <c r="I54" s="114">
        <v>33.089199999999998</v>
      </c>
      <c r="J54" s="114">
        <v>39.060299999999998</v>
      </c>
      <c r="K54" s="115">
        <v>39.930700000000002</v>
      </c>
      <c r="L54" s="113">
        <v>291.76080000000002</v>
      </c>
      <c r="M54" s="114">
        <v>32.090800000000002</v>
      </c>
      <c r="N54" s="114">
        <v>39.4208</v>
      </c>
      <c r="O54" s="115">
        <v>40.1188</v>
      </c>
      <c r="P54" s="113">
        <v>291.76080000000002</v>
      </c>
      <c r="Q54" s="114">
        <v>32.090800000000002</v>
      </c>
      <c r="R54" s="114">
        <v>39.4208</v>
      </c>
      <c r="S54" s="119">
        <v>40.1188</v>
      </c>
    </row>
    <row r="55" spans="1:19" ht="17.25" thickBot="1">
      <c r="A55" s="20"/>
      <c r="B55" s="23"/>
      <c r="C55" s="103">
        <v>37</v>
      </c>
      <c r="D55" s="113">
        <v>3156.9056</v>
      </c>
      <c r="E55" s="114">
        <v>29.5349</v>
      </c>
      <c r="F55" s="114">
        <v>37.829799999999999</v>
      </c>
      <c r="G55" s="115">
        <v>38.217799999999997</v>
      </c>
      <c r="H55" s="113">
        <v>3156.9056</v>
      </c>
      <c r="I55" s="114">
        <v>29.5349</v>
      </c>
      <c r="J55" s="114">
        <v>37.829799999999999</v>
      </c>
      <c r="K55" s="115">
        <v>38.217799999999997</v>
      </c>
      <c r="L55" s="113">
        <v>148.2424</v>
      </c>
      <c r="M55" s="114">
        <v>29.398299999999999</v>
      </c>
      <c r="N55" s="114">
        <v>38.122100000000003</v>
      </c>
      <c r="O55" s="115">
        <v>38.4452</v>
      </c>
      <c r="P55" s="113">
        <v>148.2424</v>
      </c>
      <c r="Q55" s="114">
        <v>29.398299999999999</v>
      </c>
      <c r="R55" s="114">
        <v>38.122100000000003</v>
      </c>
      <c r="S55" s="119">
        <v>38.4452</v>
      </c>
    </row>
    <row r="56" spans="1:19">
      <c r="A56" s="20"/>
      <c r="B56" s="12" t="s">
        <v>51</v>
      </c>
      <c r="C56" s="101">
        <v>22</v>
      </c>
      <c r="D56" s="113">
        <v>12017.3992</v>
      </c>
      <c r="E56" s="114">
        <v>41.191400000000002</v>
      </c>
      <c r="F56" s="114">
        <v>42.180199999999999</v>
      </c>
      <c r="G56" s="115">
        <v>42.869799999999998</v>
      </c>
      <c r="H56" s="113">
        <v>12017.3992</v>
      </c>
      <c r="I56" s="114">
        <v>41.191400000000002</v>
      </c>
      <c r="J56" s="114">
        <v>42.180199999999999</v>
      </c>
      <c r="K56" s="115">
        <v>42.869799999999998</v>
      </c>
      <c r="L56" s="113">
        <v>1704.2968000000001</v>
      </c>
      <c r="M56" s="114">
        <v>38.374099999999999</v>
      </c>
      <c r="N56" s="114">
        <v>41.1248</v>
      </c>
      <c r="O56" s="115">
        <v>41.983699999999999</v>
      </c>
      <c r="P56" s="113">
        <v>1704.2968000000001</v>
      </c>
      <c r="Q56" s="114">
        <v>38.374099999999999</v>
      </c>
      <c r="R56" s="114">
        <v>41.1248</v>
      </c>
      <c r="S56" s="119">
        <v>41.983699999999999</v>
      </c>
    </row>
    <row r="57" spans="1:19">
      <c r="A57" s="20"/>
      <c r="B57" s="20" t="s">
        <v>52</v>
      </c>
      <c r="C57" s="102">
        <v>27</v>
      </c>
      <c r="D57" s="113">
        <v>7388.4831999999997</v>
      </c>
      <c r="E57" s="114">
        <v>36.770600000000002</v>
      </c>
      <c r="F57" s="114">
        <v>39.021700000000003</v>
      </c>
      <c r="G57" s="115">
        <v>39.536900000000003</v>
      </c>
      <c r="H57" s="113">
        <v>7388.4831999999997</v>
      </c>
      <c r="I57" s="114">
        <v>36.770600000000002</v>
      </c>
      <c r="J57" s="114">
        <v>39.021700000000003</v>
      </c>
      <c r="K57" s="115">
        <v>39.536900000000003</v>
      </c>
      <c r="L57" s="113">
        <v>797.26400000000001</v>
      </c>
      <c r="M57" s="114">
        <v>35.010899999999999</v>
      </c>
      <c r="N57" s="114">
        <v>38.511299999999999</v>
      </c>
      <c r="O57" s="115">
        <v>39.234200000000001</v>
      </c>
      <c r="P57" s="113">
        <v>797.26400000000001</v>
      </c>
      <c r="Q57" s="114">
        <v>35.010899999999999</v>
      </c>
      <c r="R57" s="114">
        <v>38.511299999999999</v>
      </c>
      <c r="S57" s="119">
        <v>39.234200000000001</v>
      </c>
    </row>
    <row r="58" spans="1:19">
      <c r="A58" s="20"/>
      <c r="B58" s="20"/>
      <c r="C58" s="102">
        <v>32</v>
      </c>
      <c r="D58" s="113">
        <v>4191.7168000000001</v>
      </c>
      <c r="E58" s="114">
        <v>32.838799999999999</v>
      </c>
      <c r="F58" s="114">
        <v>36.561700000000002</v>
      </c>
      <c r="G58" s="115">
        <v>37.01</v>
      </c>
      <c r="H58" s="113">
        <v>4191.7168000000001</v>
      </c>
      <c r="I58" s="114">
        <v>32.838799999999999</v>
      </c>
      <c r="J58" s="114">
        <v>36.561700000000002</v>
      </c>
      <c r="K58" s="115">
        <v>37.01</v>
      </c>
      <c r="L58" s="113">
        <v>374.63119999999998</v>
      </c>
      <c r="M58" s="114">
        <v>31.755099999999999</v>
      </c>
      <c r="N58" s="114">
        <v>36.253399999999999</v>
      </c>
      <c r="O58" s="115">
        <v>36.942900000000002</v>
      </c>
      <c r="P58" s="113">
        <v>374.63119999999998</v>
      </c>
      <c r="Q58" s="114">
        <v>31.755099999999999</v>
      </c>
      <c r="R58" s="114">
        <v>36.253399999999999</v>
      </c>
      <c r="S58" s="119">
        <v>36.942900000000002</v>
      </c>
    </row>
    <row r="59" spans="1:19" ht="17.25" thickBot="1">
      <c r="A59" s="20"/>
      <c r="B59" s="23"/>
      <c r="C59" s="103">
        <v>37</v>
      </c>
      <c r="D59" s="113">
        <v>2114.652</v>
      </c>
      <c r="E59" s="114">
        <v>29.285</v>
      </c>
      <c r="F59" s="114">
        <v>34.389299999999999</v>
      </c>
      <c r="G59" s="115">
        <v>34.8598</v>
      </c>
      <c r="H59" s="113">
        <v>2114.652</v>
      </c>
      <c r="I59" s="114">
        <v>29.285</v>
      </c>
      <c r="J59" s="114">
        <v>34.389299999999999</v>
      </c>
      <c r="K59" s="115">
        <v>34.8598</v>
      </c>
      <c r="L59" s="113">
        <v>174.048</v>
      </c>
      <c r="M59" s="114">
        <v>28.814699999999998</v>
      </c>
      <c r="N59" s="114">
        <v>34.265799999999999</v>
      </c>
      <c r="O59" s="115">
        <v>34.945999999999998</v>
      </c>
      <c r="P59" s="113">
        <v>174.048</v>
      </c>
      <c r="Q59" s="114">
        <v>28.814699999999998</v>
      </c>
      <c r="R59" s="114">
        <v>34.265799999999999</v>
      </c>
      <c r="S59" s="119">
        <v>34.945999999999998</v>
      </c>
    </row>
    <row r="60" spans="1:19">
      <c r="A60" s="20"/>
      <c r="B60" s="12" t="s">
        <v>53</v>
      </c>
      <c r="C60" s="101">
        <v>22</v>
      </c>
      <c r="D60" s="113">
        <v>4670.1216000000004</v>
      </c>
      <c r="E60" s="114">
        <v>42.660699999999999</v>
      </c>
      <c r="F60" s="114">
        <v>43.264000000000003</v>
      </c>
      <c r="G60" s="115">
        <v>44.023699999999998</v>
      </c>
      <c r="H60" s="113">
        <v>4670.1216000000004</v>
      </c>
      <c r="I60" s="114">
        <v>42.660699999999999</v>
      </c>
      <c r="J60" s="114">
        <v>43.264000000000003</v>
      </c>
      <c r="K60" s="115">
        <v>44.023699999999998</v>
      </c>
      <c r="L60" s="113">
        <v>1268.0768</v>
      </c>
      <c r="M60" s="114">
        <v>39.660400000000003</v>
      </c>
      <c r="N60" s="114">
        <v>41.183799999999998</v>
      </c>
      <c r="O60" s="115">
        <v>42.286900000000003</v>
      </c>
      <c r="P60" s="113">
        <v>1268.0768</v>
      </c>
      <c r="Q60" s="114">
        <v>39.660400000000003</v>
      </c>
      <c r="R60" s="114">
        <v>41.183799999999998</v>
      </c>
      <c r="S60" s="119">
        <v>42.286900000000003</v>
      </c>
    </row>
    <row r="61" spans="1:19">
      <c r="A61" s="20"/>
      <c r="B61" s="20" t="s">
        <v>44</v>
      </c>
      <c r="C61" s="102">
        <v>27</v>
      </c>
      <c r="D61" s="113">
        <v>2831.3384000000001</v>
      </c>
      <c r="E61" s="114">
        <v>38.576599999999999</v>
      </c>
      <c r="F61" s="114">
        <v>39.890599999999999</v>
      </c>
      <c r="G61" s="115">
        <v>41.098199999999999</v>
      </c>
      <c r="H61" s="113">
        <v>2831.3384000000001</v>
      </c>
      <c r="I61" s="114">
        <v>38.576599999999999</v>
      </c>
      <c r="J61" s="114">
        <v>39.890599999999999</v>
      </c>
      <c r="K61" s="115">
        <v>41.098199999999999</v>
      </c>
      <c r="L61" s="113">
        <v>627.07839999999999</v>
      </c>
      <c r="M61" s="114">
        <v>35.889699999999998</v>
      </c>
      <c r="N61" s="114">
        <v>38.546599999999998</v>
      </c>
      <c r="O61" s="115">
        <v>39.753999999999998</v>
      </c>
      <c r="P61" s="113">
        <v>627.07839999999999</v>
      </c>
      <c r="Q61" s="114">
        <v>35.889699999999998</v>
      </c>
      <c r="R61" s="114">
        <v>38.546599999999998</v>
      </c>
      <c r="S61" s="119">
        <v>39.753999999999998</v>
      </c>
    </row>
    <row r="62" spans="1:19">
      <c r="A62" s="20"/>
      <c r="B62" s="20"/>
      <c r="C62" s="102">
        <v>32</v>
      </c>
      <c r="D62" s="113">
        <v>1563.8824</v>
      </c>
      <c r="E62" s="114">
        <v>34.731400000000001</v>
      </c>
      <c r="F62" s="114">
        <v>37.404200000000003</v>
      </c>
      <c r="G62" s="115">
        <v>38.619599999999998</v>
      </c>
      <c r="H62" s="113">
        <v>1563.8824</v>
      </c>
      <c r="I62" s="114">
        <v>34.731400000000001</v>
      </c>
      <c r="J62" s="114">
        <v>37.404200000000003</v>
      </c>
      <c r="K62" s="115">
        <v>38.619599999999998</v>
      </c>
      <c r="L62" s="113">
        <v>306.1968</v>
      </c>
      <c r="M62" s="114">
        <v>32.4345</v>
      </c>
      <c r="N62" s="114">
        <v>36.288699999999999</v>
      </c>
      <c r="O62" s="115">
        <v>37.5002</v>
      </c>
      <c r="P62" s="113">
        <v>306.1968</v>
      </c>
      <c r="Q62" s="114">
        <v>32.4345</v>
      </c>
      <c r="R62" s="114">
        <v>36.288699999999999</v>
      </c>
      <c r="S62" s="119">
        <v>37.5002</v>
      </c>
    </row>
    <row r="63" spans="1:19" ht="17.25" thickBot="1">
      <c r="A63" s="23"/>
      <c r="B63" s="23"/>
      <c r="C63" s="103">
        <v>37</v>
      </c>
      <c r="D63" s="113">
        <v>770.0376</v>
      </c>
      <c r="E63" s="114">
        <v>31.416499999999999</v>
      </c>
      <c r="F63" s="114">
        <v>35.035299999999999</v>
      </c>
      <c r="G63" s="115">
        <v>36.1892</v>
      </c>
      <c r="H63" s="113">
        <v>770.0376</v>
      </c>
      <c r="I63" s="114">
        <v>31.416499999999999</v>
      </c>
      <c r="J63" s="114">
        <v>35.035299999999999</v>
      </c>
      <c r="K63" s="115">
        <v>36.1892</v>
      </c>
      <c r="L63" s="113">
        <v>149.36240000000001</v>
      </c>
      <c r="M63" s="114">
        <v>29.576000000000001</v>
      </c>
      <c r="N63" s="114">
        <v>34.3277</v>
      </c>
      <c r="O63" s="115">
        <v>35.407699999999998</v>
      </c>
      <c r="P63" s="116">
        <v>149.36240000000001</v>
      </c>
      <c r="Q63" s="117">
        <v>29.576000000000001</v>
      </c>
      <c r="R63" s="117">
        <v>34.3277</v>
      </c>
      <c r="S63" s="121">
        <v>35.407699999999998</v>
      </c>
    </row>
    <row r="64" spans="1:19">
      <c r="A64" s="12" t="s">
        <v>54</v>
      </c>
      <c r="B64" s="12" t="s">
        <v>55</v>
      </c>
      <c r="C64" s="101">
        <v>22</v>
      </c>
      <c r="D64" s="113">
        <v>22051.0232</v>
      </c>
      <c r="E64" s="114">
        <v>44.739899999999999</v>
      </c>
      <c r="F64" s="114">
        <v>47.327300000000001</v>
      </c>
      <c r="G64" s="115">
        <v>48.223300000000002</v>
      </c>
      <c r="H64" s="113">
        <v>22051.0232</v>
      </c>
      <c r="I64" s="114">
        <v>44.739899999999999</v>
      </c>
      <c r="J64" s="114">
        <v>47.327300000000001</v>
      </c>
      <c r="K64" s="119">
        <v>48.223300000000002</v>
      </c>
      <c r="L64" s="120"/>
      <c r="M64" s="120"/>
      <c r="N64" s="120"/>
      <c r="O64" s="120"/>
      <c r="P64" s="120"/>
      <c r="Q64" s="120"/>
      <c r="R64" s="120"/>
      <c r="S64" s="120"/>
    </row>
    <row r="65" spans="1:19">
      <c r="A65" s="20" t="s">
        <v>76</v>
      </c>
      <c r="B65" s="20" t="s">
        <v>57</v>
      </c>
      <c r="C65" s="102">
        <v>27</v>
      </c>
      <c r="D65" s="113">
        <v>13067.4048</v>
      </c>
      <c r="E65" s="114">
        <v>42.3354</v>
      </c>
      <c r="F65" s="114">
        <v>45.814500000000002</v>
      </c>
      <c r="G65" s="115">
        <v>46.498399999999997</v>
      </c>
      <c r="H65" s="113">
        <v>13067.4048</v>
      </c>
      <c r="I65" s="114">
        <v>42.3354</v>
      </c>
      <c r="J65" s="114">
        <v>45.814500000000002</v>
      </c>
      <c r="K65" s="119">
        <v>46.498399999999997</v>
      </c>
      <c r="L65" s="120"/>
      <c r="M65" s="120"/>
      <c r="N65" s="120"/>
      <c r="O65" s="120"/>
      <c r="P65" s="120"/>
      <c r="Q65" s="120"/>
      <c r="R65" s="120"/>
      <c r="S65" s="120"/>
    </row>
    <row r="66" spans="1:19">
      <c r="A66" s="20"/>
      <c r="B66" s="20"/>
      <c r="C66" s="102">
        <v>32</v>
      </c>
      <c r="D66" s="113">
        <v>7839.4639999999999</v>
      </c>
      <c r="E66" s="114">
        <v>39.720700000000001</v>
      </c>
      <c r="F66" s="114">
        <v>44.262599999999999</v>
      </c>
      <c r="G66" s="115">
        <v>44.747100000000003</v>
      </c>
      <c r="H66" s="113">
        <v>7839.4639999999999</v>
      </c>
      <c r="I66" s="114">
        <v>39.720700000000001</v>
      </c>
      <c r="J66" s="114">
        <v>44.262599999999999</v>
      </c>
      <c r="K66" s="119">
        <v>44.747100000000003</v>
      </c>
      <c r="L66" s="120"/>
      <c r="M66" s="120"/>
      <c r="N66" s="120"/>
      <c r="O66" s="120"/>
      <c r="P66" s="120"/>
      <c r="Q66" s="120"/>
      <c r="R66" s="120"/>
      <c r="S66" s="120"/>
    </row>
    <row r="67" spans="1:19" ht="17.25" thickBot="1">
      <c r="A67" s="20"/>
      <c r="B67" s="23"/>
      <c r="C67" s="103">
        <v>37</v>
      </c>
      <c r="D67" s="113">
        <v>4701.4312</v>
      </c>
      <c r="E67" s="114">
        <v>36.9163</v>
      </c>
      <c r="F67" s="114">
        <v>42.656199999999998</v>
      </c>
      <c r="G67" s="115">
        <v>42.900599999999997</v>
      </c>
      <c r="H67" s="113">
        <v>4701.4312</v>
      </c>
      <c r="I67" s="114">
        <v>36.9163</v>
      </c>
      <c r="J67" s="114">
        <v>42.656199999999998</v>
      </c>
      <c r="K67" s="119">
        <v>42.900599999999997</v>
      </c>
      <c r="L67" s="120"/>
      <c r="M67" s="120"/>
      <c r="N67" s="120"/>
      <c r="O67" s="120"/>
      <c r="P67" s="120"/>
      <c r="Q67" s="120"/>
      <c r="R67" s="120"/>
      <c r="S67" s="120"/>
    </row>
    <row r="68" spans="1:19">
      <c r="A68" s="20"/>
      <c r="B68" s="12" t="s">
        <v>58</v>
      </c>
      <c r="C68" s="101">
        <v>22</v>
      </c>
      <c r="D68" s="113">
        <v>22503.659199999998</v>
      </c>
      <c r="E68" s="114">
        <v>44.707900000000002</v>
      </c>
      <c r="F68" s="114">
        <v>48.481200000000001</v>
      </c>
      <c r="G68" s="115">
        <v>48.298499999999997</v>
      </c>
      <c r="H68" s="113">
        <v>22503.659199999998</v>
      </c>
      <c r="I68" s="114">
        <v>44.707900000000002</v>
      </c>
      <c r="J68" s="114">
        <v>48.481200000000001</v>
      </c>
      <c r="K68" s="119">
        <v>48.298499999999997</v>
      </c>
      <c r="L68" s="120"/>
      <c r="M68" s="120"/>
      <c r="N68" s="120"/>
      <c r="O68" s="120"/>
      <c r="P68" s="120"/>
      <c r="Q68" s="120"/>
      <c r="R68" s="120"/>
      <c r="S68" s="120"/>
    </row>
    <row r="69" spans="1:19">
      <c r="A69" s="20"/>
      <c r="B69" s="20" t="s">
        <v>59</v>
      </c>
      <c r="C69" s="102">
        <v>27</v>
      </c>
      <c r="D69" s="113">
        <v>13848.1816</v>
      </c>
      <c r="E69" s="114">
        <v>42.321399999999997</v>
      </c>
      <c r="F69" s="114">
        <v>46.9754</v>
      </c>
      <c r="G69" s="115">
        <v>46.139200000000002</v>
      </c>
      <c r="H69" s="113">
        <v>13848.1816</v>
      </c>
      <c r="I69" s="114">
        <v>42.321399999999997</v>
      </c>
      <c r="J69" s="114">
        <v>46.9754</v>
      </c>
      <c r="K69" s="119">
        <v>46.139200000000002</v>
      </c>
      <c r="L69" s="120"/>
      <c r="M69" s="120"/>
      <c r="N69" s="120"/>
      <c r="O69" s="120"/>
      <c r="P69" s="120"/>
      <c r="Q69" s="120"/>
      <c r="R69" s="120"/>
      <c r="S69" s="120"/>
    </row>
    <row r="70" spans="1:19">
      <c r="A70" s="20"/>
      <c r="B70" s="20"/>
      <c r="C70" s="102">
        <v>32</v>
      </c>
      <c r="D70" s="113">
        <v>8524.4215999999997</v>
      </c>
      <c r="E70" s="114">
        <v>39.583100000000002</v>
      </c>
      <c r="F70" s="114">
        <v>45.741300000000003</v>
      </c>
      <c r="G70" s="115">
        <v>43.984699999999997</v>
      </c>
      <c r="H70" s="113">
        <v>8524.4215999999997</v>
      </c>
      <c r="I70" s="114">
        <v>39.583100000000002</v>
      </c>
      <c r="J70" s="114">
        <v>45.741300000000003</v>
      </c>
      <c r="K70" s="119">
        <v>43.984699999999997</v>
      </c>
      <c r="L70" s="120"/>
      <c r="M70" s="120"/>
      <c r="N70" s="120"/>
      <c r="O70" s="120"/>
      <c r="P70" s="120"/>
      <c r="Q70" s="120"/>
      <c r="R70" s="120"/>
      <c r="S70" s="120"/>
    </row>
    <row r="71" spans="1:19" ht="17.25" thickBot="1">
      <c r="A71" s="20"/>
      <c r="B71" s="23"/>
      <c r="C71" s="103">
        <v>37</v>
      </c>
      <c r="D71" s="113">
        <v>5118.6095999999998</v>
      </c>
      <c r="E71" s="114">
        <v>36.544400000000003</v>
      </c>
      <c r="F71" s="114">
        <v>44.230400000000003</v>
      </c>
      <c r="G71" s="115">
        <v>42.214500000000001</v>
      </c>
      <c r="H71" s="113">
        <v>5118.6095999999998</v>
      </c>
      <c r="I71" s="114">
        <v>36.544400000000003</v>
      </c>
      <c r="J71" s="114">
        <v>44.230400000000003</v>
      </c>
      <c r="K71" s="119">
        <v>42.214500000000001</v>
      </c>
      <c r="L71" s="120"/>
      <c r="M71" s="120"/>
      <c r="N71" s="120"/>
      <c r="O71" s="120"/>
      <c r="P71" s="120"/>
      <c r="Q71" s="120"/>
      <c r="R71" s="120"/>
      <c r="S71" s="120"/>
    </row>
    <row r="72" spans="1:19">
      <c r="A72" s="20"/>
      <c r="B72" s="12" t="s">
        <v>60</v>
      </c>
      <c r="C72" s="101">
        <v>22</v>
      </c>
      <c r="D72" s="113">
        <v>24272.542399999998</v>
      </c>
      <c r="E72" s="114">
        <v>44.717700000000001</v>
      </c>
      <c r="F72" s="114">
        <v>48.518700000000003</v>
      </c>
      <c r="G72" s="115">
        <v>48.684600000000003</v>
      </c>
      <c r="H72" s="113">
        <v>24272.542399999998</v>
      </c>
      <c r="I72" s="114">
        <v>44.717700000000001</v>
      </c>
      <c r="J72" s="114">
        <v>48.518700000000003</v>
      </c>
      <c r="K72" s="119">
        <v>48.684600000000003</v>
      </c>
      <c r="L72" s="120"/>
      <c r="M72" s="120"/>
      <c r="N72" s="120"/>
      <c r="O72" s="120"/>
      <c r="P72" s="120"/>
      <c r="Q72" s="120"/>
      <c r="R72" s="120"/>
      <c r="S72" s="120"/>
    </row>
    <row r="73" spans="1:19">
      <c r="A73" s="20"/>
      <c r="B73" s="20" t="s">
        <v>61</v>
      </c>
      <c r="C73" s="102">
        <v>27</v>
      </c>
      <c r="D73" s="113">
        <v>14129.7912</v>
      </c>
      <c r="E73" s="114">
        <v>41.977200000000003</v>
      </c>
      <c r="F73" s="114">
        <v>46.774099999999997</v>
      </c>
      <c r="G73" s="115">
        <v>46.883699999999997</v>
      </c>
      <c r="H73" s="113">
        <v>14129.7912</v>
      </c>
      <c r="I73" s="114">
        <v>41.977200000000003</v>
      </c>
      <c r="J73" s="114">
        <v>46.774099999999997</v>
      </c>
      <c r="K73" s="119">
        <v>46.883699999999997</v>
      </c>
      <c r="L73" s="120"/>
      <c r="M73" s="120"/>
      <c r="N73" s="120"/>
      <c r="O73" s="120"/>
      <c r="P73" s="120"/>
      <c r="Q73" s="120"/>
      <c r="R73" s="120"/>
      <c r="S73" s="120"/>
    </row>
    <row r="74" spans="1:19">
      <c r="A74" s="20"/>
      <c r="B74" s="20"/>
      <c r="C74" s="102">
        <v>32</v>
      </c>
      <c r="D74" s="113">
        <v>8101.9712</v>
      </c>
      <c r="E74" s="114">
        <v>39.204000000000001</v>
      </c>
      <c r="F74" s="114">
        <v>45.054200000000002</v>
      </c>
      <c r="G74" s="115">
        <v>44.982199999999999</v>
      </c>
      <c r="H74" s="113">
        <v>8101.9712</v>
      </c>
      <c r="I74" s="114">
        <v>39.204000000000001</v>
      </c>
      <c r="J74" s="114">
        <v>45.054200000000002</v>
      </c>
      <c r="K74" s="119">
        <v>44.982199999999999</v>
      </c>
      <c r="L74" s="120"/>
      <c r="M74" s="120"/>
      <c r="N74" s="120"/>
      <c r="O74" s="120"/>
      <c r="P74" s="120"/>
      <c r="Q74" s="120"/>
      <c r="R74" s="120"/>
      <c r="S74" s="120"/>
    </row>
    <row r="75" spans="1:19" ht="17.25" thickBot="1">
      <c r="A75" s="23"/>
      <c r="B75" s="23"/>
      <c r="C75" s="103">
        <v>37</v>
      </c>
      <c r="D75" s="116">
        <v>4584.8256000000001</v>
      </c>
      <c r="E75" s="117">
        <v>36.447600000000001</v>
      </c>
      <c r="F75" s="117">
        <v>43.269199999999998</v>
      </c>
      <c r="G75" s="118">
        <v>42.970700000000001</v>
      </c>
      <c r="H75" s="116">
        <v>4584.8256000000001</v>
      </c>
      <c r="I75" s="117">
        <v>36.447600000000001</v>
      </c>
      <c r="J75" s="117">
        <v>43.269199999999998</v>
      </c>
      <c r="K75" s="121">
        <v>42.970700000000001</v>
      </c>
      <c r="L75" s="120"/>
      <c r="M75" s="120"/>
      <c r="N75" s="120"/>
      <c r="O75" s="120"/>
      <c r="P75" s="120"/>
      <c r="Q75" s="120"/>
      <c r="R75" s="120"/>
      <c r="S75" s="120"/>
    </row>
  </sheetData>
  <mergeCells count="8">
    <mergeCell ref="P21:S21"/>
    <mergeCell ref="P29:S29"/>
    <mergeCell ref="D1:K1"/>
    <mergeCell ref="L1:S1"/>
    <mergeCell ref="D2:G2"/>
    <mergeCell ref="H2:K2"/>
    <mergeCell ref="L2:O2"/>
    <mergeCell ref="P2:S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86"/>
  <sheetViews>
    <sheetView zoomScale="115" zoomScaleNormal="115" workbookViewId="0">
      <selection activeCell="Y3" sqref="Y3:AA74"/>
    </sheetView>
  </sheetViews>
  <sheetFormatPr defaultRowHeight="16.5"/>
  <cols>
    <col min="4" max="15" width="0" hidden="1" customWidth="1"/>
    <col min="34" max="34" width="12.25" customWidth="1"/>
  </cols>
  <sheetData>
    <row r="1" spans="1:36" ht="17.25" thickBot="1">
      <c r="A1" s="1"/>
      <c r="B1" s="1"/>
      <c r="C1" s="1"/>
      <c r="D1" s="2" t="s">
        <v>1</v>
      </c>
      <c r="E1" s="2" t="s">
        <v>1</v>
      </c>
      <c r="F1" s="3" t="s">
        <v>1</v>
      </c>
      <c r="G1" s="2" t="s">
        <v>1</v>
      </c>
      <c r="H1" s="2" t="s">
        <v>67</v>
      </c>
      <c r="I1" s="2" t="s">
        <v>67</v>
      </c>
      <c r="J1" s="2" t="s">
        <v>67</v>
      </c>
      <c r="K1" s="2" t="s">
        <v>67</v>
      </c>
      <c r="L1" s="137" t="s">
        <v>3</v>
      </c>
      <c r="M1" s="138"/>
      <c r="N1" s="138"/>
      <c r="O1" s="139"/>
      <c r="P1" s="140" t="s">
        <v>4</v>
      </c>
      <c r="Q1" s="141"/>
      <c r="R1" s="141"/>
      <c r="S1" s="141"/>
      <c r="T1" s="141"/>
      <c r="U1" s="141"/>
      <c r="V1" s="141"/>
      <c r="W1" s="141"/>
      <c r="X1" s="142" t="s">
        <v>72</v>
      </c>
      <c r="Y1" s="143"/>
      <c r="Z1" s="143"/>
      <c r="AA1" s="143"/>
      <c r="AB1" s="143"/>
      <c r="AC1" s="143"/>
      <c r="AD1" s="143"/>
      <c r="AE1" s="143"/>
      <c r="AF1" s="1"/>
      <c r="AG1" s="1"/>
      <c r="AH1" s="1"/>
      <c r="AI1" s="1"/>
      <c r="AJ1" s="1"/>
    </row>
    <row r="2" spans="1:36" ht="17.25" thickBot="1">
      <c r="A2" s="1"/>
      <c r="B2" s="1"/>
      <c r="C2" s="4" t="s">
        <v>5</v>
      </c>
      <c r="D2" s="5" t="str">
        <f>P2</f>
        <v>kbps</v>
      </c>
      <c r="E2" s="5" t="str">
        <f>R2</f>
        <v>U psnr</v>
      </c>
      <c r="F2" s="5" t="str">
        <f>P2</f>
        <v>kbps</v>
      </c>
      <c r="G2" s="5" t="str">
        <f>S2</f>
        <v>V psnr</v>
      </c>
      <c r="H2" s="5" t="str">
        <f>X2</f>
        <v>kbps</v>
      </c>
      <c r="I2" s="5" t="str">
        <f>Z2</f>
        <v>U psnr</v>
      </c>
      <c r="J2" s="5" t="str">
        <f>X2</f>
        <v>kbps</v>
      </c>
      <c r="K2" s="6" t="str">
        <f>AA2</f>
        <v>V psnr</v>
      </c>
      <c r="L2" s="7" t="s">
        <v>6</v>
      </c>
      <c r="M2" s="8" t="s">
        <v>7</v>
      </c>
      <c r="N2" s="8" t="s">
        <v>8</v>
      </c>
      <c r="O2" s="9" t="s">
        <v>9</v>
      </c>
      <c r="P2" s="8" t="s">
        <v>6</v>
      </c>
      <c r="Q2" s="8" t="s">
        <v>7</v>
      </c>
      <c r="R2" s="8" t="s">
        <v>8</v>
      </c>
      <c r="S2" s="8" t="s">
        <v>9</v>
      </c>
      <c r="T2" s="8" t="s">
        <v>10</v>
      </c>
      <c r="U2" s="8" t="s">
        <v>11</v>
      </c>
      <c r="V2" s="8" t="s">
        <v>12</v>
      </c>
      <c r="W2" s="10">
        <f>IF(COUNTIF(W3:W74,"!"),COUNTIF(W3:W74,"!"),"")</f>
        <v>72</v>
      </c>
      <c r="X2" s="8" t="s">
        <v>6</v>
      </c>
      <c r="Y2" s="8" t="s">
        <v>7</v>
      </c>
      <c r="Z2" s="8" t="s">
        <v>8</v>
      </c>
      <c r="AA2" s="8" t="s">
        <v>9</v>
      </c>
      <c r="AB2" s="8" t="s">
        <v>13</v>
      </c>
      <c r="AC2" s="8" t="s">
        <v>11</v>
      </c>
      <c r="AD2" s="8" t="s">
        <v>12</v>
      </c>
      <c r="AE2" s="11" t="s">
        <v>68</v>
      </c>
      <c r="AF2" s="11" t="s">
        <v>69</v>
      </c>
      <c r="AG2" s="11" t="s">
        <v>70</v>
      </c>
      <c r="AH2" s="1"/>
      <c r="AI2" s="1"/>
      <c r="AJ2" s="1"/>
    </row>
    <row r="3" spans="1:36">
      <c r="A3" s="12" t="s">
        <v>17</v>
      </c>
      <c r="B3" s="12" t="s">
        <v>18</v>
      </c>
      <c r="C3" s="12">
        <v>22</v>
      </c>
      <c r="D3" s="13">
        <f t="shared" ref="D3:D66" si="0">P3</f>
        <v>105780.32</v>
      </c>
      <c r="E3" s="13">
        <f t="shared" ref="E3:E66" si="1">R3</f>
        <v>42.97</v>
      </c>
      <c r="F3" s="13">
        <f t="shared" ref="F3:F66" si="2">P3</f>
        <v>105780.32</v>
      </c>
      <c r="G3" s="13">
        <f t="shared" ref="G3:G66" si="3">S3</f>
        <v>44.76</v>
      </c>
      <c r="H3" s="13">
        <f t="shared" ref="H3:H66" si="4">X3</f>
        <v>106513.064</v>
      </c>
      <c r="I3" s="13">
        <f t="shared" ref="I3:I66" si="5">Z3</f>
        <v>42.971800000000002</v>
      </c>
      <c r="J3" s="13">
        <f t="shared" ref="J3:J66" si="6">X3</f>
        <v>106513.064</v>
      </c>
      <c r="K3" s="14">
        <f t="shared" ref="K3:K66" si="7">AA3</f>
        <v>44.761600000000001</v>
      </c>
      <c r="L3" s="31">
        <v>105780.3248</v>
      </c>
      <c r="M3" s="31">
        <v>43.515099999999997</v>
      </c>
      <c r="N3" s="31">
        <v>42.966799999999999</v>
      </c>
      <c r="O3" s="31">
        <v>44.756599999999999</v>
      </c>
      <c r="P3" s="16">
        <v>105780.32</v>
      </c>
      <c r="Q3" s="16">
        <v>43.52</v>
      </c>
      <c r="R3" s="16">
        <v>42.97</v>
      </c>
      <c r="S3" s="16">
        <v>44.76</v>
      </c>
      <c r="T3" s="16"/>
      <c r="U3" s="17"/>
      <c r="V3" s="15">
        <f t="shared" ref="V3:V66" si="8">T3/3600</f>
        <v>0</v>
      </c>
      <c r="W3" s="18" t="str">
        <f t="shared" ref="W3:W34" si="9">IF(OR(AND(P3="",Q3="",R3="",S3=""),AND(L3=P3,M3=Q3,N3=R3,O3=S3)),"","!")</f>
        <v>!</v>
      </c>
      <c r="X3" s="16">
        <v>106513.064</v>
      </c>
      <c r="Y3" s="16">
        <v>43.5077</v>
      </c>
      <c r="Z3" s="16">
        <v>42.971800000000002</v>
      </c>
      <c r="AA3" s="16">
        <v>44.761600000000001</v>
      </c>
      <c r="AB3" s="16"/>
      <c r="AC3" s="16"/>
      <c r="AD3" s="15">
        <f t="shared" ref="AD3:AD66" si="10">AB3/3600</f>
        <v>0</v>
      </c>
      <c r="AE3" s="19">
        <f>[1]!BJM($P3:$Q6,X3:Y6)</f>
        <v>0.50351012490299496</v>
      </c>
      <c r="AF3" s="19">
        <f>[1]!BJM($D3:$E6,H3:I6)</f>
        <v>0.54483307857242647</v>
      </c>
      <c r="AG3" s="19">
        <f>[1]!BJM($F3:$G6,J3:K6)</f>
        <v>0.53338360581758337</v>
      </c>
      <c r="AH3" s="1"/>
      <c r="AI3" s="1"/>
      <c r="AJ3" s="1"/>
    </row>
    <row r="4" spans="1:36">
      <c r="A4" s="20" t="s">
        <v>19</v>
      </c>
      <c r="B4" s="20" t="s">
        <v>20</v>
      </c>
      <c r="C4" s="20">
        <v>27</v>
      </c>
      <c r="D4" s="13">
        <f t="shared" si="0"/>
        <v>59825.14</v>
      </c>
      <c r="E4" s="13">
        <f t="shared" si="1"/>
        <v>40.31</v>
      </c>
      <c r="F4" s="13">
        <f t="shared" si="2"/>
        <v>59825.14</v>
      </c>
      <c r="G4" s="13">
        <f t="shared" si="3"/>
        <v>42.3</v>
      </c>
      <c r="H4" s="13">
        <f t="shared" si="4"/>
        <v>60203.872000000003</v>
      </c>
      <c r="I4" s="13">
        <f t="shared" si="5"/>
        <v>40.312899999999999</v>
      </c>
      <c r="J4" s="13">
        <f t="shared" si="6"/>
        <v>60203.872000000003</v>
      </c>
      <c r="K4" s="14">
        <f t="shared" si="7"/>
        <v>42.304299999999998</v>
      </c>
      <c r="L4" s="15">
        <v>59825.139199999998</v>
      </c>
      <c r="M4" s="15">
        <v>40.2761</v>
      </c>
      <c r="N4" s="15">
        <v>40.3063</v>
      </c>
      <c r="O4" s="15">
        <v>42.303199999999997</v>
      </c>
      <c r="P4" s="16">
        <v>59825.14</v>
      </c>
      <c r="Q4" s="16">
        <v>40.28</v>
      </c>
      <c r="R4" s="16">
        <v>40.31</v>
      </c>
      <c r="S4" s="16">
        <v>42.3</v>
      </c>
      <c r="T4" s="16"/>
      <c r="U4" s="17"/>
      <c r="V4" s="15">
        <f t="shared" si="8"/>
        <v>0</v>
      </c>
      <c r="W4" s="21" t="str">
        <f t="shared" si="9"/>
        <v>!</v>
      </c>
      <c r="X4" s="16">
        <v>60203.872000000003</v>
      </c>
      <c r="Y4" s="16">
        <v>40.279800000000002</v>
      </c>
      <c r="Z4" s="16">
        <v>40.312899999999999</v>
      </c>
      <c r="AA4" s="16">
        <v>42.304299999999998</v>
      </c>
      <c r="AB4" s="16"/>
      <c r="AC4" s="16"/>
      <c r="AD4" s="15">
        <f t="shared" si="10"/>
        <v>0</v>
      </c>
      <c r="AE4" s="22"/>
      <c r="AF4" s="22"/>
      <c r="AG4" s="22"/>
      <c r="AH4" s="1"/>
      <c r="AI4" s="1"/>
      <c r="AJ4" s="1"/>
    </row>
    <row r="5" spans="1:36">
      <c r="A5" s="20"/>
      <c r="B5" s="20"/>
      <c r="C5" s="20">
        <v>32</v>
      </c>
      <c r="D5" s="13">
        <f t="shared" si="0"/>
        <v>33767.53</v>
      </c>
      <c r="E5" s="13">
        <f t="shared" si="1"/>
        <v>38.25</v>
      </c>
      <c r="F5" s="13">
        <f t="shared" si="2"/>
        <v>33767.53</v>
      </c>
      <c r="G5" s="13">
        <f t="shared" si="3"/>
        <v>40.39</v>
      </c>
      <c r="H5" s="13">
        <f t="shared" si="4"/>
        <v>33888.065600000002</v>
      </c>
      <c r="I5" s="13">
        <f t="shared" si="5"/>
        <v>38.249699999999997</v>
      </c>
      <c r="J5" s="13">
        <f t="shared" si="6"/>
        <v>33888.065600000002</v>
      </c>
      <c r="K5" s="14">
        <f t="shared" si="7"/>
        <v>40.389600000000002</v>
      </c>
      <c r="L5" s="15">
        <v>33767.529600000002</v>
      </c>
      <c r="M5" s="15">
        <v>37.241599999999998</v>
      </c>
      <c r="N5" s="15">
        <v>38.250500000000002</v>
      </c>
      <c r="O5" s="15">
        <v>40.392200000000003</v>
      </c>
      <c r="P5" s="16">
        <v>33767.53</v>
      </c>
      <c r="Q5" s="16">
        <v>37.24</v>
      </c>
      <c r="R5" s="16">
        <v>38.25</v>
      </c>
      <c r="S5" s="16">
        <v>40.39</v>
      </c>
      <c r="T5" s="16"/>
      <c r="U5" s="17"/>
      <c r="V5" s="15">
        <f t="shared" si="8"/>
        <v>0</v>
      </c>
      <c r="W5" s="21" t="str">
        <f t="shared" si="9"/>
        <v>!</v>
      </c>
      <c r="X5" s="16">
        <v>33888.065600000002</v>
      </c>
      <c r="Y5" s="16">
        <v>37.240600000000001</v>
      </c>
      <c r="Z5" s="16">
        <v>38.249699999999997</v>
      </c>
      <c r="AA5" s="16">
        <v>40.389600000000002</v>
      </c>
      <c r="AB5" s="16"/>
      <c r="AC5" s="16"/>
      <c r="AD5" s="15">
        <f t="shared" si="10"/>
        <v>0</v>
      </c>
      <c r="AE5" s="22"/>
      <c r="AF5" s="22"/>
      <c r="AG5" s="22"/>
      <c r="AH5" s="1"/>
      <c r="AI5" s="1"/>
      <c r="AJ5" s="1"/>
    </row>
    <row r="6" spans="1:36" ht="17.25" thickBot="1">
      <c r="A6" s="20"/>
      <c r="B6" s="23"/>
      <c r="C6" s="23">
        <v>37</v>
      </c>
      <c r="D6" s="24">
        <f t="shared" si="0"/>
        <v>18753.29</v>
      </c>
      <c r="E6" s="24">
        <f t="shared" si="1"/>
        <v>36.44</v>
      </c>
      <c r="F6" s="24">
        <f t="shared" si="2"/>
        <v>18753.29</v>
      </c>
      <c r="G6" s="24">
        <f t="shared" si="3"/>
        <v>38.82</v>
      </c>
      <c r="H6" s="24">
        <f t="shared" si="4"/>
        <v>18802.36</v>
      </c>
      <c r="I6" s="24">
        <f t="shared" si="5"/>
        <v>36.427100000000003</v>
      </c>
      <c r="J6" s="24">
        <f t="shared" si="6"/>
        <v>18802.36</v>
      </c>
      <c r="K6" s="25">
        <f t="shared" si="7"/>
        <v>38.808100000000003</v>
      </c>
      <c r="L6" s="26">
        <v>18753.2912</v>
      </c>
      <c r="M6" s="26">
        <v>34.274500000000003</v>
      </c>
      <c r="N6" s="26">
        <v>36.4377</v>
      </c>
      <c r="O6" s="26">
        <v>38.816299999999998</v>
      </c>
      <c r="P6" s="27">
        <v>18753.29</v>
      </c>
      <c r="Q6" s="27">
        <v>34.270000000000003</v>
      </c>
      <c r="R6" s="27">
        <v>36.44</v>
      </c>
      <c r="S6" s="27">
        <v>38.82</v>
      </c>
      <c r="T6" s="27"/>
      <c r="U6" s="28"/>
      <c r="V6" s="26">
        <f t="shared" si="8"/>
        <v>0</v>
      </c>
      <c r="W6" s="29" t="str">
        <f t="shared" si="9"/>
        <v>!</v>
      </c>
      <c r="X6" s="27">
        <v>18802.36</v>
      </c>
      <c r="Y6" s="27">
        <v>34.2776</v>
      </c>
      <c r="Z6" s="27">
        <v>36.427100000000003</v>
      </c>
      <c r="AA6" s="27">
        <v>38.808100000000003</v>
      </c>
      <c r="AB6" s="27"/>
      <c r="AC6" s="27"/>
      <c r="AD6" s="26">
        <f t="shared" si="10"/>
        <v>0</v>
      </c>
      <c r="AE6" s="30"/>
      <c r="AF6" s="30"/>
      <c r="AG6" s="30"/>
      <c r="AH6" s="1"/>
      <c r="AI6" s="1"/>
      <c r="AJ6" s="1"/>
    </row>
    <row r="7" spans="1:36">
      <c r="A7" s="20"/>
      <c r="B7" s="20" t="s">
        <v>21</v>
      </c>
      <c r="C7" s="12">
        <v>22</v>
      </c>
      <c r="D7" s="13">
        <f t="shared" si="0"/>
        <v>107745.11</v>
      </c>
      <c r="E7" s="13">
        <f t="shared" si="1"/>
        <v>45.64</v>
      </c>
      <c r="F7" s="13">
        <f t="shared" si="2"/>
        <v>107745.11</v>
      </c>
      <c r="G7" s="13">
        <f t="shared" si="3"/>
        <v>45.31</v>
      </c>
      <c r="H7" s="13">
        <f t="shared" si="4"/>
        <v>108586.5184</v>
      </c>
      <c r="I7" s="13">
        <f t="shared" si="5"/>
        <v>45.646700000000003</v>
      </c>
      <c r="J7" s="13">
        <f t="shared" si="6"/>
        <v>108586.5184</v>
      </c>
      <c r="K7" s="14">
        <f t="shared" si="7"/>
        <v>45.312399999999997</v>
      </c>
      <c r="L7" s="15">
        <v>107745.1072</v>
      </c>
      <c r="M7" s="15">
        <v>43.4343</v>
      </c>
      <c r="N7" s="15">
        <v>45.640700000000002</v>
      </c>
      <c r="O7" s="15">
        <v>45.311799999999998</v>
      </c>
      <c r="P7" s="32">
        <v>107745.11</v>
      </c>
      <c r="Q7" s="32">
        <v>43.43</v>
      </c>
      <c r="R7" s="32">
        <v>45.64</v>
      </c>
      <c r="S7" s="32">
        <v>45.31</v>
      </c>
      <c r="T7" s="16"/>
      <c r="U7" s="17"/>
      <c r="V7" s="15">
        <f t="shared" si="8"/>
        <v>0</v>
      </c>
      <c r="W7" s="21" t="str">
        <f t="shared" si="9"/>
        <v>!</v>
      </c>
      <c r="X7" s="32">
        <v>108586.5184</v>
      </c>
      <c r="Y7" s="32">
        <v>43.4253</v>
      </c>
      <c r="Z7" s="32">
        <v>45.646700000000003</v>
      </c>
      <c r="AA7" s="32">
        <v>45.312399999999997</v>
      </c>
      <c r="AB7" s="16"/>
      <c r="AC7" s="16"/>
      <c r="AD7" s="15">
        <f t="shared" si="10"/>
        <v>0</v>
      </c>
      <c r="AE7" s="19">
        <f>[1]!BJM($P7:$Q10,X7:Y10)</f>
        <v>0.66454720922441979</v>
      </c>
      <c r="AF7" s="19">
        <f>[1]!BJM($D7:$E10,H7:I10)</f>
        <v>0.94033269571693889</v>
      </c>
      <c r="AG7" s="19">
        <f>[1]!BJM($F7:$G10,J7:K10)</f>
        <v>0.72571448682063888</v>
      </c>
      <c r="AH7" s="1"/>
      <c r="AI7" s="1"/>
      <c r="AJ7" s="1"/>
    </row>
    <row r="8" spans="1:36">
      <c r="A8" s="20"/>
      <c r="B8" s="20" t="s">
        <v>22</v>
      </c>
      <c r="C8" s="20">
        <v>27</v>
      </c>
      <c r="D8" s="13">
        <f t="shared" si="0"/>
        <v>63156.77</v>
      </c>
      <c r="E8" s="13">
        <f t="shared" si="1"/>
        <v>43.41</v>
      </c>
      <c r="F8" s="13">
        <f t="shared" si="2"/>
        <v>63156.77</v>
      </c>
      <c r="G8" s="13">
        <f t="shared" si="3"/>
        <v>43.63</v>
      </c>
      <c r="H8" s="13">
        <f t="shared" si="4"/>
        <v>63569.441599999998</v>
      </c>
      <c r="I8" s="13">
        <f t="shared" si="5"/>
        <v>43.404699999999998</v>
      </c>
      <c r="J8" s="13">
        <f t="shared" si="6"/>
        <v>63569.441599999998</v>
      </c>
      <c r="K8" s="14">
        <f t="shared" si="7"/>
        <v>43.628300000000003</v>
      </c>
      <c r="L8" s="15">
        <v>63156.767999999996</v>
      </c>
      <c r="M8" s="15">
        <v>39.934199999999997</v>
      </c>
      <c r="N8" s="15">
        <v>43.405500000000004</v>
      </c>
      <c r="O8" s="15">
        <v>43.6325</v>
      </c>
      <c r="P8" s="16">
        <v>63156.77</v>
      </c>
      <c r="Q8" s="16">
        <v>39.93</v>
      </c>
      <c r="R8" s="16">
        <v>43.41</v>
      </c>
      <c r="S8" s="16">
        <v>43.63</v>
      </c>
      <c r="T8" s="16"/>
      <c r="U8" s="17"/>
      <c r="V8" s="15">
        <f t="shared" si="8"/>
        <v>0</v>
      </c>
      <c r="W8" s="21" t="str">
        <f t="shared" si="9"/>
        <v>!</v>
      </c>
      <c r="X8" s="16">
        <v>63569.441599999998</v>
      </c>
      <c r="Y8" s="16">
        <v>39.929000000000002</v>
      </c>
      <c r="Z8" s="16">
        <v>43.404699999999998</v>
      </c>
      <c r="AA8" s="16">
        <v>43.628300000000003</v>
      </c>
      <c r="AB8" s="16"/>
      <c r="AC8" s="16"/>
      <c r="AD8" s="15">
        <f t="shared" si="10"/>
        <v>0</v>
      </c>
      <c r="AE8" s="22"/>
      <c r="AF8" s="22"/>
      <c r="AG8" s="22"/>
      <c r="AH8" s="1"/>
      <c r="AI8" s="1"/>
      <c r="AJ8" s="1"/>
    </row>
    <row r="9" spans="1:36">
      <c r="A9" s="20"/>
      <c r="B9" s="20"/>
      <c r="C9" s="20">
        <v>32</v>
      </c>
      <c r="D9" s="13">
        <f t="shared" si="0"/>
        <v>36189.19</v>
      </c>
      <c r="E9" s="13">
        <f t="shared" si="1"/>
        <v>41.41</v>
      </c>
      <c r="F9" s="13">
        <f t="shared" si="2"/>
        <v>36189.19</v>
      </c>
      <c r="G9" s="13">
        <f t="shared" si="3"/>
        <v>42.05</v>
      </c>
      <c r="H9" s="13">
        <f t="shared" si="4"/>
        <v>36333.916799999999</v>
      </c>
      <c r="I9" s="13">
        <f t="shared" si="5"/>
        <v>41.392299999999999</v>
      </c>
      <c r="J9" s="13">
        <f t="shared" si="6"/>
        <v>36333.916799999999</v>
      </c>
      <c r="K9" s="14">
        <f t="shared" si="7"/>
        <v>42.044499999999999</v>
      </c>
      <c r="L9" s="15">
        <v>36189.193599999999</v>
      </c>
      <c r="M9" s="15">
        <v>36.848500000000001</v>
      </c>
      <c r="N9" s="15">
        <v>41.409500000000001</v>
      </c>
      <c r="O9" s="15">
        <v>42.0473</v>
      </c>
      <c r="P9" s="16">
        <v>36189.19</v>
      </c>
      <c r="Q9" s="16">
        <v>36.85</v>
      </c>
      <c r="R9" s="16">
        <v>41.41</v>
      </c>
      <c r="S9" s="16">
        <v>42.05</v>
      </c>
      <c r="T9" s="16"/>
      <c r="U9" s="17"/>
      <c r="V9" s="15">
        <f t="shared" si="8"/>
        <v>0</v>
      </c>
      <c r="W9" s="21" t="str">
        <f t="shared" si="9"/>
        <v>!</v>
      </c>
      <c r="X9" s="16">
        <v>36333.916799999999</v>
      </c>
      <c r="Y9" s="16">
        <v>36.837299999999999</v>
      </c>
      <c r="Z9" s="16">
        <v>41.392299999999999</v>
      </c>
      <c r="AA9" s="16">
        <v>42.044499999999999</v>
      </c>
      <c r="AB9" s="16"/>
      <c r="AC9" s="16"/>
      <c r="AD9" s="15">
        <f t="shared" si="10"/>
        <v>0</v>
      </c>
      <c r="AE9" s="22"/>
      <c r="AF9" s="22"/>
      <c r="AG9" s="22"/>
      <c r="AH9" s="1"/>
      <c r="AI9" s="1"/>
      <c r="AJ9" s="1"/>
    </row>
    <row r="10" spans="1:36" ht="17.25" thickBot="1">
      <c r="A10" s="23"/>
      <c r="B10" s="23"/>
      <c r="C10" s="23">
        <v>37</v>
      </c>
      <c r="D10" s="24">
        <f t="shared" si="0"/>
        <v>21029.24</v>
      </c>
      <c r="E10" s="24">
        <f t="shared" si="1"/>
        <v>39.64</v>
      </c>
      <c r="F10" s="24">
        <f t="shared" si="2"/>
        <v>21029.24</v>
      </c>
      <c r="G10" s="24">
        <f t="shared" si="3"/>
        <v>40.450000000000003</v>
      </c>
      <c r="H10" s="24">
        <f t="shared" si="4"/>
        <v>21152.745599999998</v>
      </c>
      <c r="I10" s="24">
        <f t="shared" si="5"/>
        <v>39.598799999999997</v>
      </c>
      <c r="J10" s="24">
        <f t="shared" si="6"/>
        <v>21152.745599999998</v>
      </c>
      <c r="K10" s="25">
        <f t="shared" si="7"/>
        <v>40.431899999999999</v>
      </c>
      <c r="L10" s="26">
        <v>21029.235199999999</v>
      </c>
      <c r="M10" s="26">
        <v>33.999699999999997</v>
      </c>
      <c r="N10" s="26">
        <v>39.638399999999997</v>
      </c>
      <c r="O10" s="26">
        <v>40.451500000000003</v>
      </c>
      <c r="P10" s="27">
        <v>21029.24</v>
      </c>
      <c r="Q10" s="27">
        <v>34</v>
      </c>
      <c r="R10" s="27">
        <v>39.64</v>
      </c>
      <c r="S10" s="27">
        <v>40.450000000000003</v>
      </c>
      <c r="T10" s="27"/>
      <c r="U10" s="28"/>
      <c r="V10" s="26">
        <f t="shared" si="8"/>
        <v>0</v>
      </c>
      <c r="W10" s="29" t="str">
        <f t="shared" si="9"/>
        <v>!</v>
      </c>
      <c r="X10" s="27">
        <v>21152.745599999998</v>
      </c>
      <c r="Y10" s="27">
        <v>34.004100000000001</v>
      </c>
      <c r="Z10" s="27">
        <v>39.598799999999997</v>
      </c>
      <c r="AA10" s="27">
        <v>40.431899999999999</v>
      </c>
      <c r="AB10" s="27"/>
      <c r="AC10" s="27"/>
      <c r="AD10" s="26">
        <f t="shared" si="10"/>
        <v>0</v>
      </c>
      <c r="AE10" s="30"/>
      <c r="AF10" s="30"/>
      <c r="AG10" s="30"/>
      <c r="AH10" s="1"/>
      <c r="AI10" s="1"/>
      <c r="AJ10" s="1"/>
    </row>
    <row r="11" spans="1:36">
      <c r="A11" s="12" t="s">
        <v>23</v>
      </c>
      <c r="B11" s="12" t="s">
        <v>24</v>
      </c>
      <c r="C11" s="12">
        <v>22</v>
      </c>
      <c r="D11" s="13">
        <f t="shared" si="0"/>
        <v>22650.400000000001</v>
      </c>
      <c r="E11" s="13">
        <f t="shared" si="1"/>
        <v>44.54</v>
      </c>
      <c r="F11" s="13">
        <f t="shared" si="2"/>
        <v>22650.400000000001</v>
      </c>
      <c r="G11" s="13">
        <f t="shared" si="3"/>
        <v>45.99</v>
      </c>
      <c r="H11" s="13">
        <f t="shared" si="4"/>
        <v>22690.705600000001</v>
      </c>
      <c r="I11" s="13">
        <f t="shared" si="5"/>
        <v>44.543700000000001</v>
      </c>
      <c r="J11" s="13">
        <f t="shared" si="6"/>
        <v>22690.705600000001</v>
      </c>
      <c r="K11" s="14">
        <f t="shared" si="7"/>
        <v>45.992699999999999</v>
      </c>
      <c r="L11" s="15">
        <v>22650.401600000001</v>
      </c>
      <c r="M11" s="15">
        <v>42.774700000000003</v>
      </c>
      <c r="N11" s="15">
        <v>44.543999999999997</v>
      </c>
      <c r="O11" s="15">
        <v>45.990900000000003</v>
      </c>
      <c r="P11" s="16">
        <v>22650.400000000001</v>
      </c>
      <c r="Q11" s="16">
        <v>42.77</v>
      </c>
      <c r="R11" s="16">
        <v>44.54</v>
      </c>
      <c r="S11" s="16">
        <v>45.99</v>
      </c>
      <c r="T11" s="16"/>
      <c r="U11" s="17"/>
      <c r="V11" s="15">
        <f t="shared" si="8"/>
        <v>0</v>
      </c>
      <c r="W11" s="21" t="str">
        <f t="shared" si="9"/>
        <v>!</v>
      </c>
      <c r="X11" s="16">
        <v>22690.705600000001</v>
      </c>
      <c r="Y11" s="16">
        <v>42.7697</v>
      </c>
      <c r="Z11" s="16">
        <v>44.543700000000001</v>
      </c>
      <c r="AA11" s="16">
        <v>45.992699999999999</v>
      </c>
      <c r="AB11" s="16"/>
      <c r="AC11" s="16"/>
      <c r="AD11" s="15">
        <f t="shared" si="10"/>
        <v>0</v>
      </c>
      <c r="AE11" s="19">
        <f>[1]!BJM($P11:$Q14,X11:Y14)</f>
        <v>0.20336580094220125</v>
      </c>
      <c r="AF11" s="19">
        <f>[1]!BJM($D11:$E14,H11:I14)</f>
        <v>8.7478211436065045E-2</v>
      </c>
      <c r="AG11" s="19">
        <f>[1]!BJM($F11:$G14,J11:K14)</f>
        <v>0.21665928929364142</v>
      </c>
      <c r="AH11" s="1"/>
      <c r="AI11" s="1"/>
      <c r="AJ11" s="1"/>
    </row>
    <row r="12" spans="1:36">
      <c r="A12" s="20" t="s">
        <v>25</v>
      </c>
      <c r="B12" s="20" t="s">
        <v>26</v>
      </c>
      <c r="C12" s="20">
        <v>27</v>
      </c>
      <c r="D12" s="13">
        <f t="shared" si="0"/>
        <v>12628.07</v>
      </c>
      <c r="E12" s="13">
        <f t="shared" si="1"/>
        <v>42.78</v>
      </c>
      <c r="F12" s="13">
        <f t="shared" si="2"/>
        <v>12628.07</v>
      </c>
      <c r="G12" s="13">
        <f t="shared" si="3"/>
        <v>43.74</v>
      </c>
      <c r="H12" s="13">
        <f t="shared" si="4"/>
        <v>12650.7168</v>
      </c>
      <c r="I12" s="13">
        <f t="shared" si="5"/>
        <v>42.779299999999999</v>
      </c>
      <c r="J12" s="13">
        <f t="shared" si="6"/>
        <v>12650.7168</v>
      </c>
      <c r="K12" s="14">
        <f t="shared" si="7"/>
        <v>43.738799999999998</v>
      </c>
      <c r="L12" s="15">
        <v>12628.0736</v>
      </c>
      <c r="M12" s="15">
        <v>41.105800000000002</v>
      </c>
      <c r="N12" s="15">
        <v>42.779499999999999</v>
      </c>
      <c r="O12" s="15">
        <v>43.738399999999999</v>
      </c>
      <c r="P12" s="16">
        <v>12628.07</v>
      </c>
      <c r="Q12" s="16">
        <v>41.11</v>
      </c>
      <c r="R12" s="16">
        <v>42.78</v>
      </c>
      <c r="S12" s="16">
        <v>43.74</v>
      </c>
      <c r="T12" s="16"/>
      <c r="U12" s="17"/>
      <c r="V12" s="15">
        <f t="shared" si="8"/>
        <v>0</v>
      </c>
      <c r="W12" s="21" t="str">
        <f t="shared" si="9"/>
        <v>!</v>
      </c>
      <c r="X12" s="16">
        <v>12650.7168</v>
      </c>
      <c r="Y12" s="16">
        <v>41.1053</v>
      </c>
      <c r="Z12" s="16">
        <v>42.779299999999999</v>
      </c>
      <c r="AA12" s="16">
        <v>43.738799999999998</v>
      </c>
      <c r="AB12" s="16"/>
      <c r="AC12" s="16"/>
      <c r="AD12" s="15">
        <f t="shared" si="10"/>
        <v>0</v>
      </c>
      <c r="AE12" s="22"/>
      <c r="AF12" s="22"/>
      <c r="AG12" s="22"/>
      <c r="AH12" s="1"/>
      <c r="AI12" s="1"/>
      <c r="AJ12" s="1"/>
    </row>
    <row r="13" spans="1:36">
      <c r="A13" s="20"/>
      <c r="B13" s="20"/>
      <c r="C13" s="20">
        <v>32</v>
      </c>
      <c r="D13" s="13">
        <f t="shared" si="0"/>
        <v>7078.5</v>
      </c>
      <c r="E13" s="13">
        <f t="shared" si="1"/>
        <v>41.15</v>
      </c>
      <c r="F13" s="13">
        <f t="shared" si="2"/>
        <v>7078.5</v>
      </c>
      <c r="G13" s="13">
        <f t="shared" si="3"/>
        <v>41.97</v>
      </c>
      <c r="H13" s="13">
        <f t="shared" si="4"/>
        <v>7081.0424000000003</v>
      </c>
      <c r="I13" s="13">
        <f t="shared" si="5"/>
        <v>41.151400000000002</v>
      </c>
      <c r="J13" s="13">
        <f t="shared" si="6"/>
        <v>7081.0424000000003</v>
      </c>
      <c r="K13" s="14">
        <f t="shared" si="7"/>
        <v>41.963900000000002</v>
      </c>
      <c r="L13" s="15">
        <v>7078.5015999999996</v>
      </c>
      <c r="M13" s="15">
        <v>39.106699999999996</v>
      </c>
      <c r="N13" s="15">
        <v>41.150500000000001</v>
      </c>
      <c r="O13" s="15">
        <v>41.970199999999998</v>
      </c>
      <c r="P13" s="16">
        <v>7078.5</v>
      </c>
      <c r="Q13" s="16">
        <v>39.11</v>
      </c>
      <c r="R13" s="16">
        <v>41.15</v>
      </c>
      <c r="S13" s="16">
        <v>41.97</v>
      </c>
      <c r="T13" s="16"/>
      <c r="U13" s="17"/>
      <c r="V13" s="15">
        <f t="shared" si="8"/>
        <v>0</v>
      </c>
      <c r="W13" s="21" t="str">
        <f t="shared" si="9"/>
        <v>!</v>
      </c>
      <c r="X13" s="16">
        <v>7081.0424000000003</v>
      </c>
      <c r="Y13" s="16">
        <v>39.103999999999999</v>
      </c>
      <c r="Z13" s="16">
        <v>41.151400000000002</v>
      </c>
      <c r="AA13" s="16">
        <v>41.963900000000002</v>
      </c>
      <c r="AB13" s="16"/>
      <c r="AC13" s="16"/>
      <c r="AD13" s="15">
        <f t="shared" si="10"/>
        <v>0</v>
      </c>
      <c r="AE13" s="22"/>
      <c r="AF13" s="22"/>
      <c r="AG13" s="22"/>
      <c r="AH13" s="1"/>
      <c r="AI13" s="1"/>
      <c r="AJ13" s="1"/>
    </row>
    <row r="14" spans="1:36" ht="17.25" thickBot="1">
      <c r="A14" s="20"/>
      <c r="B14" s="23"/>
      <c r="C14" s="23">
        <v>37</v>
      </c>
      <c r="D14" s="24">
        <f t="shared" si="0"/>
        <v>3919.69</v>
      </c>
      <c r="E14" s="24">
        <f t="shared" si="1"/>
        <v>39.58</v>
      </c>
      <c r="F14" s="24">
        <f t="shared" si="2"/>
        <v>3919.69</v>
      </c>
      <c r="G14" s="24">
        <f t="shared" si="3"/>
        <v>40.69</v>
      </c>
      <c r="H14" s="24">
        <f t="shared" si="4"/>
        <v>3919.6280000000002</v>
      </c>
      <c r="I14" s="24">
        <f t="shared" si="5"/>
        <v>39.579500000000003</v>
      </c>
      <c r="J14" s="24">
        <f t="shared" si="6"/>
        <v>3919.6280000000002</v>
      </c>
      <c r="K14" s="25">
        <f t="shared" si="7"/>
        <v>40.685000000000002</v>
      </c>
      <c r="L14" s="26">
        <v>3919.6864</v>
      </c>
      <c r="M14" s="26">
        <v>36.752000000000002</v>
      </c>
      <c r="N14" s="26">
        <v>39.583500000000001</v>
      </c>
      <c r="O14" s="26">
        <v>40.694400000000002</v>
      </c>
      <c r="P14" s="27">
        <v>3919.69</v>
      </c>
      <c r="Q14" s="27">
        <v>36.75</v>
      </c>
      <c r="R14" s="27">
        <v>39.58</v>
      </c>
      <c r="S14" s="27">
        <v>40.69</v>
      </c>
      <c r="T14" s="27"/>
      <c r="U14" s="28"/>
      <c r="V14" s="26">
        <f t="shared" si="8"/>
        <v>0</v>
      </c>
      <c r="W14" s="33" t="str">
        <f t="shared" si="9"/>
        <v>!</v>
      </c>
      <c r="X14" s="27">
        <v>3919.6280000000002</v>
      </c>
      <c r="Y14" s="27">
        <v>36.7502</v>
      </c>
      <c r="Z14" s="27">
        <v>39.579500000000003</v>
      </c>
      <c r="AA14" s="27">
        <v>40.685000000000002</v>
      </c>
      <c r="AB14" s="27"/>
      <c r="AC14" s="27"/>
      <c r="AD14" s="26">
        <f t="shared" si="10"/>
        <v>0</v>
      </c>
      <c r="AE14" s="30"/>
      <c r="AF14" s="30"/>
      <c r="AG14" s="30"/>
      <c r="AH14" s="1"/>
      <c r="AI14" s="1"/>
      <c r="AJ14" s="1"/>
    </row>
    <row r="15" spans="1:36">
      <c r="A15" s="20"/>
      <c r="B15" s="12" t="s">
        <v>27</v>
      </c>
      <c r="C15" s="12">
        <v>22</v>
      </c>
      <c r="D15" s="34">
        <f t="shared" si="0"/>
        <v>54367.45</v>
      </c>
      <c r="E15" s="34">
        <f t="shared" si="1"/>
        <v>43.37</v>
      </c>
      <c r="F15" s="34">
        <f t="shared" si="2"/>
        <v>54367.45</v>
      </c>
      <c r="G15" s="34">
        <f t="shared" si="3"/>
        <v>44.12</v>
      </c>
      <c r="H15" s="34">
        <f t="shared" si="4"/>
        <v>54487.373599999999</v>
      </c>
      <c r="I15" s="34">
        <f t="shared" si="5"/>
        <v>43.377800000000001</v>
      </c>
      <c r="J15" s="34">
        <f t="shared" si="6"/>
        <v>54487.373599999999</v>
      </c>
      <c r="K15" s="35">
        <f t="shared" si="7"/>
        <v>44.130899999999997</v>
      </c>
      <c r="L15" s="31">
        <v>54367.452799999999</v>
      </c>
      <c r="M15" s="31">
        <v>41.817500000000003</v>
      </c>
      <c r="N15" s="31">
        <v>43.369500000000002</v>
      </c>
      <c r="O15" s="31">
        <v>44.115299999999998</v>
      </c>
      <c r="P15" s="32">
        <v>54367.45</v>
      </c>
      <c r="Q15" s="32">
        <v>41.82</v>
      </c>
      <c r="R15" s="32">
        <v>43.37</v>
      </c>
      <c r="S15" s="32">
        <v>44.12</v>
      </c>
      <c r="T15" s="32"/>
      <c r="U15" s="17"/>
      <c r="V15" s="31">
        <f t="shared" si="8"/>
        <v>0</v>
      </c>
      <c r="W15" s="18" t="str">
        <f t="shared" si="9"/>
        <v>!</v>
      </c>
      <c r="X15" s="32">
        <v>54487.373599999999</v>
      </c>
      <c r="Y15" s="32">
        <v>41.8005</v>
      </c>
      <c r="Z15" s="32">
        <v>43.377800000000001</v>
      </c>
      <c r="AA15" s="32">
        <v>44.130899999999997</v>
      </c>
      <c r="AB15" s="32"/>
      <c r="AC15" s="32"/>
      <c r="AD15" s="31">
        <f t="shared" si="10"/>
        <v>0</v>
      </c>
      <c r="AE15" s="19">
        <f>[1]!BJM($P15:$Q18,X15:Y18)</f>
        <v>0.18899030921752935</v>
      </c>
      <c r="AF15" s="19">
        <f>[1]!BJM($D15:$E18,H15:I18)</f>
        <v>-6.8127513001103868E-2</v>
      </c>
      <c r="AG15" s="19">
        <f>[1]!BJM($F15:$G18,J15:K18)</f>
        <v>-4.344829174158793E-2</v>
      </c>
      <c r="AH15" s="1"/>
      <c r="AI15" s="1"/>
      <c r="AJ15" s="1"/>
    </row>
    <row r="16" spans="1:36">
      <c r="A16" s="20"/>
      <c r="B16" s="20" t="s">
        <v>28</v>
      </c>
      <c r="C16" s="20">
        <v>27</v>
      </c>
      <c r="D16" s="13">
        <f t="shared" si="0"/>
        <v>29723.119999999999</v>
      </c>
      <c r="E16" s="13">
        <f t="shared" si="1"/>
        <v>40.799999999999997</v>
      </c>
      <c r="F16" s="13">
        <f t="shared" si="2"/>
        <v>29723.119999999999</v>
      </c>
      <c r="G16" s="13">
        <f t="shared" si="3"/>
        <v>41.41</v>
      </c>
      <c r="H16" s="13">
        <f t="shared" si="4"/>
        <v>29759.851999999999</v>
      </c>
      <c r="I16" s="13">
        <f t="shared" si="5"/>
        <v>40.807600000000001</v>
      </c>
      <c r="J16" s="13">
        <f t="shared" si="6"/>
        <v>29759.851999999999</v>
      </c>
      <c r="K16" s="14">
        <f t="shared" si="7"/>
        <v>41.4176</v>
      </c>
      <c r="L16" s="15">
        <v>29723.1168</v>
      </c>
      <c r="M16" s="15">
        <v>38.665799999999997</v>
      </c>
      <c r="N16" s="15">
        <v>40.802500000000002</v>
      </c>
      <c r="O16" s="15">
        <v>41.413800000000002</v>
      </c>
      <c r="P16" s="16">
        <v>29723.119999999999</v>
      </c>
      <c r="Q16" s="16">
        <v>38.67</v>
      </c>
      <c r="R16" s="16">
        <v>40.799999999999997</v>
      </c>
      <c r="S16" s="16">
        <v>41.41</v>
      </c>
      <c r="T16" s="16"/>
      <c r="U16" s="17"/>
      <c r="V16" s="15">
        <f t="shared" si="8"/>
        <v>0</v>
      </c>
      <c r="W16" s="21" t="str">
        <f t="shared" si="9"/>
        <v>!</v>
      </c>
      <c r="X16" s="16">
        <v>29759.851999999999</v>
      </c>
      <c r="Y16" s="16">
        <v>38.662100000000002</v>
      </c>
      <c r="Z16" s="16">
        <v>40.807600000000001</v>
      </c>
      <c r="AA16" s="16">
        <v>41.4176</v>
      </c>
      <c r="AB16" s="16"/>
      <c r="AC16" s="16"/>
      <c r="AD16" s="15">
        <f t="shared" si="10"/>
        <v>0</v>
      </c>
      <c r="AE16" s="22"/>
      <c r="AF16" s="22"/>
      <c r="AG16" s="22"/>
      <c r="AH16" s="1"/>
      <c r="AI16" s="1"/>
      <c r="AJ16" s="1"/>
    </row>
    <row r="17" spans="1:36">
      <c r="A17" s="20"/>
      <c r="B17" s="20"/>
      <c r="C17" s="20">
        <v>32</v>
      </c>
      <c r="D17" s="13">
        <f t="shared" si="0"/>
        <v>15504.77</v>
      </c>
      <c r="E17" s="13">
        <f t="shared" si="1"/>
        <v>38.67</v>
      </c>
      <c r="F17" s="13">
        <f t="shared" si="2"/>
        <v>15504.77</v>
      </c>
      <c r="G17" s="13">
        <f t="shared" si="3"/>
        <v>39.659999999999997</v>
      </c>
      <c r="H17" s="13">
        <f t="shared" si="4"/>
        <v>15477.6944</v>
      </c>
      <c r="I17" s="13">
        <f t="shared" si="5"/>
        <v>38.670099999999998</v>
      </c>
      <c r="J17" s="13">
        <f t="shared" si="6"/>
        <v>15477.6944</v>
      </c>
      <c r="K17" s="14">
        <f t="shared" si="7"/>
        <v>39.656799999999997</v>
      </c>
      <c r="L17" s="15">
        <v>15504.772000000001</v>
      </c>
      <c r="M17" s="15">
        <v>35.685600000000001</v>
      </c>
      <c r="N17" s="15">
        <v>38.665700000000001</v>
      </c>
      <c r="O17" s="15">
        <v>39.662599999999998</v>
      </c>
      <c r="P17" s="16">
        <v>15504.77</v>
      </c>
      <c r="Q17" s="16">
        <v>35.69</v>
      </c>
      <c r="R17" s="16">
        <v>38.67</v>
      </c>
      <c r="S17" s="16">
        <v>39.659999999999997</v>
      </c>
      <c r="T17" s="16"/>
      <c r="U17" s="17"/>
      <c r="V17" s="15">
        <f t="shared" si="8"/>
        <v>0</v>
      </c>
      <c r="W17" s="21" t="str">
        <f t="shared" si="9"/>
        <v>!</v>
      </c>
      <c r="X17" s="16">
        <v>15477.6944</v>
      </c>
      <c r="Y17" s="16">
        <v>35.678800000000003</v>
      </c>
      <c r="Z17" s="16">
        <v>38.670099999999998</v>
      </c>
      <c r="AA17" s="16">
        <v>39.656799999999997</v>
      </c>
      <c r="AB17" s="16"/>
      <c r="AC17" s="16"/>
      <c r="AD17" s="15">
        <f t="shared" si="10"/>
        <v>0</v>
      </c>
      <c r="AE17" s="22"/>
      <c r="AF17" s="22"/>
      <c r="AG17" s="22"/>
      <c r="AH17" s="1"/>
      <c r="AI17" s="1"/>
      <c r="AJ17" s="1"/>
    </row>
    <row r="18" spans="1:36" ht="17.25" thickBot="1">
      <c r="A18" s="20"/>
      <c r="B18" s="23"/>
      <c r="C18" s="23">
        <v>37</v>
      </c>
      <c r="D18" s="24">
        <f t="shared" si="0"/>
        <v>7619</v>
      </c>
      <c r="E18" s="24">
        <f t="shared" si="1"/>
        <v>36.85</v>
      </c>
      <c r="F18" s="24">
        <f t="shared" si="2"/>
        <v>7619</v>
      </c>
      <c r="G18" s="24">
        <f t="shared" si="3"/>
        <v>38.56</v>
      </c>
      <c r="H18" s="24">
        <f t="shared" si="4"/>
        <v>7608.9560000000001</v>
      </c>
      <c r="I18" s="24">
        <f t="shared" si="5"/>
        <v>36.845100000000002</v>
      </c>
      <c r="J18" s="24">
        <f t="shared" si="6"/>
        <v>7608.9560000000001</v>
      </c>
      <c r="K18" s="25">
        <f t="shared" si="7"/>
        <v>38.557000000000002</v>
      </c>
      <c r="L18" s="26">
        <v>7619.0007999999998</v>
      </c>
      <c r="M18" s="26">
        <v>32.913899999999998</v>
      </c>
      <c r="N18" s="26">
        <v>36.850299999999997</v>
      </c>
      <c r="O18" s="26">
        <v>38.5593</v>
      </c>
      <c r="P18" s="27">
        <v>7619</v>
      </c>
      <c r="Q18" s="27">
        <v>32.909999999999997</v>
      </c>
      <c r="R18" s="27">
        <v>36.85</v>
      </c>
      <c r="S18" s="27">
        <v>38.56</v>
      </c>
      <c r="T18" s="27"/>
      <c r="U18" s="28"/>
      <c r="V18" s="26">
        <f t="shared" si="8"/>
        <v>0</v>
      </c>
      <c r="W18" s="33" t="str">
        <f t="shared" si="9"/>
        <v>!</v>
      </c>
      <c r="X18" s="27">
        <v>7608.9560000000001</v>
      </c>
      <c r="Y18" s="27">
        <v>32.914900000000003</v>
      </c>
      <c r="Z18" s="27">
        <v>36.845100000000002</v>
      </c>
      <c r="AA18" s="27">
        <v>38.557000000000002</v>
      </c>
      <c r="AB18" s="27"/>
      <c r="AC18" s="27"/>
      <c r="AD18" s="26">
        <f t="shared" si="10"/>
        <v>0</v>
      </c>
      <c r="AE18" s="30"/>
      <c r="AF18" s="30"/>
      <c r="AG18" s="30"/>
      <c r="AH18" s="1"/>
      <c r="AI18" s="1"/>
      <c r="AJ18" s="1"/>
    </row>
    <row r="19" spans="1:36">
      <c r="A19" s="20"/>
      <c r="B19" s="12" t="s">
        <v>29</v>
      </c>
      <c r="C19" s="12">
        <v>22</v>
      </c>
      <c r="D19" s="34">
        <f t="shared" si="0"/>
        <v>110402.71</v>
      </c>
      <c r="E19" s="34">
        <f t="shared" si="1"/>
        <v>41.79</v>
      </c>
      <c r="F19" s="34">
        <f t="shared" si="2"/>
        <v>110402.71</v>
      </c>
      <c r="G19" s="34">
        <f t="shared" si="3"/>
        <v>44.11</v>
      </c>
      <c r="H19" s="34">
        <f t="shared" si="4"/>
        <v>110608.62239999999</v>
      </c>
      <c r="I19" s="34">
        <f t="shared" si="5"/>
        <v>41.799500000000002</v>
      </c>
      <c r="J19" s="34">
        <f t="shared" si="6"/>
        <v>110608.62239999999</v>
      </c>
      <c r="K19" s="35">
        <f t="shared" si="7"/>
        <v>44.117100000000001</v>
      </c>
      <c r="L19" s="31">
        <v>110402.7144</v>
      </c>
      <c r="M19" s="31">
        <v>40.726500000000001</v>
      </c>
      <c r="N19" s="31">
        <v>41.792900000000003</v>
      </c>
      <c r="O19" s="31">
        <v>44.114600000000003</v>
      </c>
      <c r="P19" s="32">
        <v>110402.71</v>
      </c>
      <c r="Q19" s="32">
        <v>40.729999999999997</v>
      </c>
      <c r="R19" s="32">
        <v>41.79</v>
      </c>
      <c r="S19" s="32">
        <v>44.11</v>
      </c>
      <c r="T19" s="32"/>
      <c r="U19" s="17"/>
      <c r="V19" s="31">
        <f t="shared" si="8"/>
        <v>0</v>
      </c>
      <c r="W19" s="18" t="str">
        <f t="shared" si="9"/>
        <v>!</v>
      </c>
      <c r="X19" s="32">
        <v>110608.62239999999</v>
      </c>
      <c r="Y19" s="32">
        <v>40.716799999999999</v>
      </c>
      <c r="Z19" s="32">
        <v>41.799500000000002</v>
      </c>
      <c r="AA19" s="32">
        <v>44.117100000000001</v>
      </c>
      <c r="AB19" s="32"/>
      <c r="AC19" s="32"/>
      <c r="AD19" s="31">
        <f t="shared" si="10"/>
        <v>0</v>
      </c>
      <c r="AE19" s="19">
        <f>[1]!BJM($P19:$Q22,X19:Y22)</f>
        <v>0.15530895991651139</v>
      </c>
      <c r="AF19" s="19">
        <f>[1]!BJM($D19:$E22,H19:I22)</f>
        <v>0.31335263810123859</v>
      </c>
      <c r="AG19" s="19">
        <f>[1]!BJM($F19:$G22,J19:K22)</f>
        <v>4.0753646202085214E-2</v>
      </c>
      <c r="AH19" s="1"/>
      <c r="AI19" s="1"/>
      <c r="AJ19" s="1"/>
    </row>
    <row r="20" spans="1:36">
      <c r="A20" s="20"/>
      <c r="B20" s="20" t="s">
        <v>30</v>
      </c>
      <c r="C20" s="20">
        <v>27</v>
      </c>
      <c r="D20" s="13">
        <f t="shared" si="0"/>
        <v>50857.48</v>
      </c>
      <c r="E20" s="13">
        <f t="shared" si="1"/>
        <v>39.49</v>
      </c>
      <c r="F20" s="13">
        <f t="shared" si="2"/>
        <v>50857.48</v>
      </c>
      <c r="G20" s="13">
        <f t="shared" si="3"/>
        <v>42.08</v>
      </c>
      <c r="H20" s="13">
        <f t="shared" si="4"/>
        <v>50988.128799999999</v>
      </c>
      <c r="I20" s="13">
        <f t="shared" si="5"/>
        <v>39.486899999999999</v>
      </c>
      <c r="J20" s="13">
        <f t="shared" si="6"/>
        <v>50988.128799999999</v>
      </c>
      <c r="K20" s="14">
        <f t="shared" si="7"/>
        <v>42.080399999999997</v>
      </c>
      <c r="L20" s="15">
        <v>50857.481599999999</v>
      </c>
      <c r="M20" s="15">
        <v>37.984200000000001</v>
      </c>
      <c r="N20" s="15">
        <v>39.485399999999998</v>
      </c>
      <c r="O20" s="15">
        <v>42.078699999999998</v>
      </c>
      <c r="P20" s="16">
        <v>50857.48</v>
      </c>
      <c r="Q20" s="16">
        <v>37.979999999999997</v>
      </c>
      <c r="R20" s="16">
        <v>39.49</v>
      </c>
      <c r="S20" s="16">
        <v>42.08</v>
      </c>
      <c r="T20" s="16"/>
      <c r="U20" s="17"/>
      <c r="V20" s="15">
        <f t="shared" si="8"/>
        <v>0</v>
      </c>
      <c r="W20" s="21" t="str">
        <f t="shared" si="9"/>
        <v>!</v>
      </c>
      <c r="X20" s="16">
        <v>50988.128799999999</v>
      </c>
      <c r="Y20" s="16">
        <v>37.9848</v>
      </c>
      <c r="Z20" s="16">
        <v>39.486899999999999</v>
      </c>
      <c r="AA20" s="16">
        <v>42.080399999999997</v>
      </c>
      <c r="AB20" s="16"/>
      <c r="AC20" s="16"/>
      <c r="AD20" s="15">
        <f t="shared" si="10"/>
        <v>0</v>
      </c>
      <c r="AE20" s="22"/>
      <c r="AF20" s="22"/>
      <c r="AG20" s="22"/>
      <c r="AI20" s="1"/>
      <c r="AJ20" s="1"/>
    </row>
    <row r="21" spans="1:36">
      <c r="A21" s="20"/>
      <c r="B21" s="20"/>
      <c r="C21" s="20">
        <v>32</v>
      </c>
      <c r="D21" s="13">
        <f t="shared" si="0"/>
        <v>27464.86</v>
      </c>
      <c r="E21" s="13">
        <f t="shared" si="1"/>
        <v>38.28</v>
      </c>
      <c r="F21" s="13">
        <f t="shared" si="2"/>
        <v>27464.86</v>
      </c>
      <c r="G21" s="13">
        <f t="shared" si="3"/>
        <v>40.26</v>
      </c>
      <c r="H21" s="13">
        <f t="shared" si="4"/>
        <v>27512.7808</v>
      </c>
      <c r="I21" s="13">
        <f t="shared" si="5"/>
        <v>38.280700000000003</v>
      </c>
      <c r="J21" s="13">
        <f t="shared" si="6"/>
        <v>27512.7808</v>
      </c>
      <c r="K21" s="14">
        <f t="shared" si="7"/>
        <v>40.268900000000002</v>
      </c>
      <c r="L21" s="15">
        <v>27464.862400000002</v>
      </c>
      <c r="M21" s="15">
        <v>35.761099999999999</v>
      </c>
      <c r="N21" s="15">
        <v>38.28</v>
      </c>
      <c r="O21" s="15">
        <v>40.265000000000001</v>
      </c>
      <c r="P21" s="16">
        <v>27464.86</v>
      </c>
      <c r="Q21" s="16">
        <v>35.76</v>
      </c>
      <c r="R21" s="16">
        <v>38.28</v>
      </c>
      <c r="S21" s="16">
        <v>40.26</v>
      </c>
      <c r="T21" s="16"/>
      <c r="U21" s="17"/>
      <c r="V21" s="15">
        <f t="shared" si="8"/>
        <v>0</v>
      </c>
      <c r="W21" s="21" t="str">
        <f t="shared" si="9"/>
        <v>!</v>
      </c>
      <c r="X21" s="16">
        <v>27512.7808</v>
      </c>
      <c r="Y21" s="16">
        <v>35.762900000000002</v>
      </c>
      <c r="Z21" s="16">
        <v>38.280700000000003</v>
      </c>
      <c r="AA21" s="16">
        <v>40.268900000000002</v>
      </c>
      <c r="AB21" s="16"/>
      <c r="AC21" s="16"/>
      <c r="AD21" s="15">
        <f t="shared" si="10"/>
        <v>0</v>
      </c>
      <c r="AE21" s="22"/>
      <c r="AF21" s="22"/>
      <c r="AG21" s="22"/>
      <c r="AI21" s="1"/>
      <c r="AJ21" s="1"/>
    </row>
    <row r="22" spans="1:36" ht="17.25" thickBot="1">
      <c r="A22" s="20"/>
      <c r="B22" s="23"/>
      <c r="C22" s="23">
        <v>37</v>
      </c>
      <c r="D22" s="24">
        <f t="shared" si="0"/>
        <v>14664.36</v>
      </c>
      <c r="E22" s="24">
        <f t="shared" si="1"/>
        <v>37.03</v>
      </c>
      <c r="F22" s="24">
        <f t="shared" si="2"/>
        <v>14664.36</v>
      </c>
      <c r="G22" s="24">
        <f t="shared" si="3"/>
        <v>38.35</v>
      </c>
      <c r="H22" s="24">
        <f t="shared" si="4"/>
        <v>14695.432000000001</v>
      </c>
      <c r="I22" s="24">
        <f t="shared" si="5"/>
        <v>37.0289</v>
      </c>
      <c r="J22" s="24">
        <f t="shared" si="6"/>
        <v>14695.432000000001</v>
      </c>
      <c r="K22" s="25">
        <f t="shared" si="7"/>
        <v>38.355899999999998</v>
      </c>
      <c r="L22" s="26">
        <v>14664.357599999999</v>
      </c>
      <c r="M22" s="26">
        <v>33.380800000000001</v>
      </c>
      <c r="N22" s="26">
        <v>37.028799999999997</v>
      </c>
      <c r="O22" s="26">
        <v>38.348999999999997</v>
      </c>
      <c r="P22" s="27">
        <v>14664.36</v>
      </c>
      <c r="Q22" s="27">
        <v>33.380000000000003</v>
      </c>
      <c r="R22" s="27">
        <v>37.03</v>
      </c>
      <c r="S22" s="27">
        <v>38.35</v>
      </c>
      <c r="T22" s="27"/>
      <c r="U22" s="28"/>
      <c r="V22" s="26">
        <f t="shared" si="8"/>
        <v>0</v>
      </c>
      <c r="W22" s="33" t="str">
        <f t="shared" si="9"/>
        <v>!</v>
      </c>
      <c r="X22" s="27">
        <v>14695.432000000001</v>
      </c>
      <c r="Y22" s="27">
        <v>33.3889</v>
      </c>
      <c r="Z22" s="27">
        <v>37.0289</v>
      </c>
      <c r="AA22" s="27">
        <v>38.355899999999998</v>
      </c>
      <c r="AB22" s="27"/>
      <c r="AC22" s="27"/>
      <c r="AD22" s="26">
        <f t="shared" si="10"/>
        <v>0</v>
      </c>
      <c r="AE22" s="30"/>
      <c r="AF22" s="30"/>
      <c r="AG22" s="30"/>
      <c r="AI22" s="1"/>
      <c r="AJ22" s="1"/>
    </row>
    <row r="23" spans="1:36">
      <c r="A23" s="20"/>
      <c r="B23" s="12" t="s">
        <v>31</v>
      </c>
      <c r="C23" s="12">
        <v>22</v>
      </c>
      <c r="D23" s="36">
        <f t="shared" si="0"/>
        <v>71997.5</v>
      </c>
      <c r="E23" s="36">
        <f t="shared" si="1"/>
        <v>44.39</v>
      </c>
      <c r="F23" s="36">
        <f t="shared" si="2"/>
        <v>71997.5</v>
      </c>
      <c r="G23" s="36">
        <f t="shared" si="3"/>
        <v>45.95</v>
      </c>
      <c r="H23" s="36">
        <f t="shared" si="4"/>
        <v>72483.361600000004</v>
      </c>
      <c r="I23" s="36">
        <f t="shared" si="5"/>
        <v>44.392299999999999</v>
      </c>
      <c r="J23" s="36">
        <f t="shared" si="6"/>
        <v>72483.361600000004</v>
      </c>
      <c r="K23" s="37">
        <f t="shared" si="7"/>
        <v>45.959000000000003</v>
      </c>
      <c r="L23" s="31">
        <v>71997.502399999998</v>
      </c>
      <c r="M23" s="31">
        <v>41.258699999999997</v>
      </c>
      <c r="N23" s="31">
        <v>44.386400000000002</v>
      </c>
      <c r="O23" s="31">
        <v>45.951999999999998</v>
      </c>
      <c r="P23" s="32">
        <v>71997.5</v>
      </c>
      <c r="Q23" s="32">
        <v>41.26</v>
      </c>
      <c r="R23" s="32">
        <v>44.39</v>
      </c>
      <c r="S23" s="32">
        <v>45.95</v>
      </c>
      <c r="T23" s="32"/>
      <c r="U23" s="17"/>
      <c r="V23" s="31">
        <f t="shared" si="8"/>
        <v>0</v>
      </c>
      <c r="W23" s="18" t="str">
        <f t="shared" si="9"/>
        <v>!</v>
      </c>
      <c r="X23" s="32">
        <v>72483.361600000004</v>
      </c>
      <c r="Y23" s="32">
        <v>41.281599999999997</v>
      </c>
      <c r="Z23" s="32">
        <v>44.392299999999999</v>
      </c>
      <c r="AA23" s="32">
        <v>45.959000000000003</v>
      </c>
      <c r="AB23" s="32"/>
      <c r="AC23" s="32"/>
      <c r="AD23" s="31">
        <f t="shared" si="10"/>
        <v>0</v>
      </c>
      <c r="AE23" s="19">
        <f>[1]!BJM($P23:$Q26,X23:Y26)</f>
        <v>0.21176522282144727</v>
      </c>
      <c r="AF23" s="19">
        <f>[1]!BJM($D23:$E26,H23:I26)</f>
        <v>0.37032145298439012</v>
      </c>
      <c r="AG23" s="19">
        <f>[1]!BJM($F23:$G26,J23:K26)</f>
        <v>0.32278501276234994</v>
      </c>
      <c r="AI23" s="1"/>
      <c r="AJ23" s="1"/>
    </row>
    <row r="24" spans="1:36">
      <c r="A24" s="20"/>
      <c r="B24" s="20" t="s">
        <v>32</v>
      </c>
      <c r="C24" s="20">
        <v>27</v>
      </c>
      <c r="D24" s="38">
        <f t="shared" si="0"/>
        <v>30177.3</v>
      </c>
      <c r="E24" s="38">
        <f t="shared" si="1"/>
        <v>42.91</v>
      </c>
      <c r="F24" s="38">
        <f t="shared" si="2"/>
        <v>30177.3</v>
      </c>
      <c r="G24" s="38">
        <f t="shared" si="3"/>
        <v>43.82</v>
      </c>
      <c r="H24" s="38">
        <f t="shared" si="4"/>
        <v>30398.065600000002</v>
      </c>
      <c r="I24" s="38">
        <f t="shared" si="5"/>
        <v>42.920299999999997</v>
      </c>
      <c r="J24" s="38">
        <f t="shared" si="6"/>
        <v>30398.065600000002</v>
      </c>
      <c r="K24" s="39">
        <f t="shared" si="7"/>
        <v>43.837499999999999</v>
      </c>
      <c r="L24" s="15">
        <v>30177.303199999998</v>
      </c>
      <c r="M24" s="15">
        <v>38.763399999999997</v>
      </c>
      <c r="N24" s="15">
        <v>42.910499999999999</v>
      </c>
      <c r="O24" s="15">
        <v>43.8247</v>
      </c>
      <c r="P24" s="16">
        <v>30177.3</v>
      </c>
      <c r="Q24" s="16">
        <v>38.76</v>
      </c>
      <c r="R24" s="16">
        <v>42.91</v>
      </c>
      <c r="S24" s="16">
        <v>43.82</v>
      </c>
      <c r="T24" s="16"/>
      <c r="U24" s="17"/>
      <c r="V24" s="15">
        <f t="shared" si="8"/>
        <v>0</v>
      </c>
      <c r="W24" s="21" t="str">
        <f t="shared" si="9"/>
        <v>!</v>
      </c>
      <c r="X24" s="16">
        <v>30398.065600000002</v>
      </c>
      <c r="Y24" s="16">
        <v>38.772799999999997</v>
      </c>
      <c r="Z24" s="16">
        <v>42.920299999999997</v>
      </c>
      <c r="AA24" s="16">
        <v>43.837499999999999</v>
      </c>
      <c r="AB24" s="16"/>
      <c r="AC24" s="16"/>
      <c r="AD24" s="15">
        <f t="shared" si="10"/>
        <v>0</v>
      </c>
      <c r="AE24" s="22"/>
      <c r="AF24" s="22"/>
      <c r="AG24" s="22"/>
      <c r="AI24" s="1"/>
      <c r="AJ24" s="1"/>
    </row>
    <row r="25" spans="1:36">
      <c r="A25" s="20"/>
      <c r="B25" s="20"/>
      <c r="C25" s="20">
        <v>32</v>
      </c>
      <c r="D25" s="38">
        <f t="shared" si="0"/>
        <v>15603.31</v>
      </c>
      <c r="E25" s="38">
        <f t="shared" si="1"/>
        <v>41.41</v>
      </c>
      <c r="F25" s="38">
        <f t="shared" si="2"/>
        <v>15603.31</v>
      </c>
      <c r="G25" s="38">
        <f t="shared" si="3"/>
        <v>41.75</v>
      </c>
      <c r="H25" s="38">
        <f t="shared" si="4"/>
        <v>15708.144</v>
      </c>
      <c r="I25" s="38">
        <f t="shared" si="5"/>
        <v>41.417400000000001</v>
      </c>
      <c r="J25" s="38">
        <f t="shared" si="6"/>
        <v>15708.144</v>
      </c>
      <c r="K25" s="39">
        <f t="shared" si="7"/>
        <v>41.756599999999999</v>
      </c>
      <c r="L25" s="15">
        <v>15603.314399999999</v>
      </c>
      <c r="M25" s="15">
        <v>37.031599999999997</v>
      </c>
      <c r="N25" s="15">
        <v>41.412500000000001</v>
      </c>
      <c r="O25" s="15">
        <v>41.752800000000001</v>
      </c>
      <c r="P25" s="16">
        <v>15603.31</v>
      </c>
      <c r="Q25" s="16">
        <v>37.03</v>
      </c>
      <c r="R25" s="16">
        <v>41.41</v>
      </c>
      <c r="S25" s="16">
        <v>41.75</v>
      </c>
      <c r="T25" s="16"/>
      <c r="U25" s="17"/>
      <c r="V25" s="15">
        <f t="shared" si="8"/>
        <v>0</v>
      </c>
      <c r="W25" s="21" t="str">
        <f t="shared" si="9"/>
        <v>!</v>
      </c>
      <c r="X25" s="16">
        <v>15708.144</v>
      </c>
      <c r="Y25" s="16">
        <v>37.040700000000001</v>
      </c>
      <c r="Z25" s="16">
        <v>41.417400000000001</v>
      </c>
      <c r="AA25" s="16">
        <v>41.756599999999999</v>
      </c>
      <c r="AB25" s="16"/>
      <c r="AC25" s="16"/>
      <c r="AD25" s="15">
        <f t="shared" si="10"/>
        <v>0</v>
      </c>
      <c r="AE25" s="22"/>
      <c r="AF25" s="22"/>
      <c r="AG25" s="22"/>
      <c r="AI25" s="1"/>
      <c r="AJ25" s="1"/>
    </row>
    <row r="26" spans="1:36" ht="17.25" thickBot="1">
      <c r="A26" s="20"/>
      <c r="B26" s="23"/>
      <c r="C26" s="23">
        <v>37</v>
      </c>
      <c r="D26" s="40">
        <f t="shared" si="0"/>
        <v>8644.83</v>
      </c>
      <c r="E26" s="40">
        <f t="shared" si="1"/>
        <v>39.83</v>
      </c>
      <c r="F26" s="40">
        <f t="shared" si="2"/>
        <v>8644.83</v>
      </c>
      <c r="G26" s="40">
        <f t="shared" si="3"/>
        <v>39.630000000000003</v>
      </c>
      <c r="H26" s="40">
        <f t="shared" si="4"/>
        <v>8690.6551999999992</v>
      </c>
      <c r="I26" s="40">
        <f t="shared" si="5"/>
        <v>39.827199999999998</v>
      </c>
      <c r="J26" s="40">
        <f t="shared" si="6"/>
        <v>8690.6551999999992</v>
      </c>
      <c r="K26" s="41">
        <f t="shared" si="7"/>
        <v>39.628599999999999</v>
      </c>
      <c r="L26" s="26">
        <v>8644.8295999999991</v>
      </c>
      <c r="M26" s="26">
        <v>35.134300000000003</v>
      </c>
      <c r="N26" s="26">
        <v>39.826300000000003</v>
      </c>
      <c r="O26" s="26">
        <v>39.631700000000002</v>
      </c>
      <c r="P26" s="27">
        <v>8644.83</v>
      </c>
      <c r="Q26" s="27">
        <v>35.130000000000003</v>
      </c>
      <c r="R26" s="27">
        <v>39.83</v>
      </c>
      <c r="S26" s="27">
        <v>39.630000000000003</v>
      </c>
      <c r="T26" s="27"/>
      <c r="U26" s="28"/>
      <c r="V26" s="26">
        <f t="shared" si="8"/>
        <v>0</v>
      </c>
      <c r="W26" s="33" t="str">
        <f t="shared" si="9"/>
        <v>!</v>
      </c>
      <c r="X26" s="27">
        <v>8690.6551999999992</v>
      </c>
      <c r="Y26" s="27">
        <v>35.145299999999999</v>
      </c>
      <c r="Z26" s="27">
        <v>39.827199999999998</v>
      </c>
      <c r="AA26" s="27">
        <v>39.628599999999999</v>
      </c>
      <c r="AB26" s="27"/>
      <c r="AC26" s="27"/>
      <c r="AD26" s="26">
        <f t="shared" si="10"/>
        <v>0</v>
      </c>
      <c r="AE26" s="30"/>
      <c r="AF26" s="30"/>
      <c r="AG26" s="30"/>
      <c r="AI26" s="1"/>
      <c r="AJ26" s="1"/>
    </row>
    <row r="27" spans="1:36">
      <c r="A27" s="20"/>
      <c r="B27" s="12" t="s">
        <v>33</v>
      </c>
      <c r="C27" s="12">
        <v>22</v>
      </c>
      <c r="D27" s="36">
        <f t="shared" si="0"/>
        <v>185890.88</v>
      </c>
      <c r="E27" s="36">
        <f t="shared" si="1"/>
        <v>42.8</v>
      </c>
      <c r="F27" s="36">
        <f t="shared" si="2"/>
        <v>185890.88</v>
      </c>
      <c r="G27" s="36">
        <f t="shared" si="3"/>
        <v>44.4</v>
      </c>
      <c r="H27" s="36">
        <f t="shared" si="4"/>
        <v>186531.27439999999</v>
      </c>
      <c r="I27" s="36">
        <f t="shared" si="5"/>
        <v>42.800899999999999</v>
      </c>
      <c r="J27" s="36">
        <f t="shared" si="6"/>
        <v>186531.27439999999</v>
      </c>
      <c r="K27" s="37">
        <f t="shared" si="7"/>
        <v>44.405700000000003</v>
      </c>
      <c r="L27" s="31">
        <v>185890.88</v>
      </c>
      <c r="M27" s="31">
        <v>42.308700000000002</v>
      </c>
      <c r="N27" s="31">
        <v>42.799100000000003</v>
      </c>
      <c r="O27" s="31">
        <v>44.401600000000002</v>
      </c>
      <c r="P27" s="32">
        <v>185890.88</v>
      </c>
      <c r="Q27" s="32">
        <v>42.31</v>
      </c>
      <c r="R27" s="32">
        <v>42.8</v>
      </c>
      <c r="S27" s="32">
        <v>44.4</v>
      </c>
      <c r="T27" s="32"/>
      <c r="U27" s="17"/>
      <c r="V27" s="31">
        <f t="shared" si="8"/>
        <v>0</v>
      </c>
      <c r="W27" s="18" t="str">
        <f t="shared" si="9"/>
        <v>!</v>
      </c>
      <c r="X27" s="32">
        <v>186531.27439999999</v>
      </c>
      <c r="Y27" s="32">
        <v>42.307899999999997</v>
      </c>
      <c r="Z27" s="32">
        <v>42.800899999999999</v>
      </c>
      <c r="AA27" s="32">
        <v>44.405700000000003</v>
      </c>
      <c r="AB27" s="32"/>
      <c r="AC27" s="32"/>
      <c r="AD27" s="31">
        <f t="shared" si="10"/>
        <v>0</v>
      </c>
      <c r="AE27" s="19">
        <f>[1]!BJM($P27:$Q30,X27:Y30)</f>
        <v>0.42573985210274667</v>
      </c>
      <c r="AF27" s="19">
        <f>[1]!BJM($D27:$E30,H27:I30)</f>
        <v>0.54471257774304505</v>
      </c>
      <c r="AG27" s="19">
        <f>[1]!BJM($F27:$G30,J27:K30)</f>
        <v>0.41343899962034136</v>
      </c>
      <c r="AI27" s="1"/>
      <c r="AJ27" s="1"/>
    </row>
    <row r="28" spans="1:36">
      <c r="A28" s="20"/>
      <c r="B28" s="20" t="s">
        <v>34</v>
      </c>
      <c r="C28" s="20">
        <v>27</v>
      </c>
      <c r="D28" s="38">
        <f t="shared" si="0"/>
        <v>82516.639999999999</v>
      </c>
      <c r="E28" s="38">
        <f t="shared" si="1"/>
        <v>40.89</v>
      </c>
      <c r="F28" s="38">
        <f t="shared" si="2"/>
        <v>82516.639999999999</v>
      </c>
      <c r="G28" s="38">
        <f t="shared" si="3"/>
        <v>42.97</v>
      </c>
      <c r="H28" s="38">
        <f t="shared" si="4"/>
        <v>82844.763200000001</v>
      </c>
      <c r="I28" s="38">
        <f t="shared" si="5"/>
        <v>40.889400000000002</v>
      </c>
      <c r="J28" s="38">
        <f t="shared" si="6"/>
        <v>82844.763200000001</v>
      </c>
      <c r="K28" s="39">
        <f t="shared" si="7"/>
        <v>42.9709</v>
      </c>
      <c r="L28" s="15">
        <v>82516.644</v>
      </c>
      <c r="M28" s="15">
        <v>37.139499999999998</v>
      </c>
      <c r="N28" s="15">
        <v>40.886699999999998</v>
      </c>
      <c r="O28" s="15">
        <v>42.970999999999997</v>
      </c>
      <c r="P28" s="16">
        <v>82516.639999999999</v>
      </c>
      <c r="Q28" s="16">
        <v>37.14</v>
      </c>
      <c r="R28" s="16">
        <v>40.89</v>
      </c>
      <c r="S28" s="16">
        <v>42.97</v>
      </c>
      <c r="T28" s="16"/>
      <c r="U28" s="17"/>
      <c r="V28" s="15">
        <f t="shared" si="8"/>
        <v>0</v>
      </c>
      <c r="W28" s="21" t="str">
        <f t="shared" si="9"/>
        <v>!</v>
      </c>
      <c r="X28" s="16">
        <v>82844.763200000001</v>
      </c>
      <c r="Y28" s="16">
        <v>37.1387</v>
      </c>
      <c r="Z28" s="16">
        <v>40.889400000000002</v>
      </c>
      <c r="AA28" s="16">
        <v>42.9709</v>
      </c>
      <c r="AB28" s="16"/>
      <c r="AC28" s="16"/>
      <c r="AD28" s="15">
        <f t="shared" si="10"/>
        <v>0</v>
      </c>
      <c r="AE28" s="22"/>
      <c r="AF28" s="22"/>
      <c r="AG28" s="22"/>
      <c r="AI28" s="1"/>
      <c r="AJ28" s="1"/>
    </row>
    <row r="29" spans="1:36">
      <c r="A29" s="20"/>
      <c r="B29" s="20"/>
      <c r="C29" s="20">
        <v>32</v>
      </c>
      <c r="D29" s="38">
        <f t="shared" si="0"/>
        <v>41722.559999999998</v>
      </c>
      <c r="E29" s="38">
        <f t="shared" si="1"/>
        <v>39.270000000000003</v>
      </c>
      <c r="F29" s="38">
        <f t="shared" si="2"/>
        <v>41722.559999999998</v>
      </c>
      <c r="G29" s="38">
        <f t="shared" si="3"/>
        <v>41.75</v>
      </c>
      <c r="H29" s="38">
        <f t="shared" si="4"/>
        <v>41926.836799999997</v>
      </c>
      <c r="I29" s="38">
        <f t="shared" si="5"/>
        <v>39.265599999999999</v>
      </c>
      <c r="J29" s="38">
        <f t="shared" si="6"/>
        <v>41926.836799999997</v>
      </c>
      <c r="K29" s="39">
        <f t="shared" si="7"/>
        <v>41.750599999999999</v>
      </c>
      <c r="L29" s="15">
        <v>41722.555999999997</v>
      </c>
      <c r="M29" s="15">
        <v>34.584000000000003</v>
      </c>
      <c r="N29" s="15">
        <v>39.267299999999999</v>
      </c>
      <c r="O29" s="15">
        <v>41.751199999999997</v>
      </c>
      <c r="P29" s="16">
        <v>41722.559999999998</v>
      </c>
      <c r="Q29" s="16">
        <v>34.58</v>
      </c>
      <c r="R29" s="16">
        <v>39.270000000000003</v>
      </c>
      <c r="S29" s="16">
        <v>41.75</v>
      </c>
      <c r="T29" s="16"/>
      <c r="U29" s="17"/>
      <c r="V29" s="15">
        <f t="shared" si="8"/>
        <v>0</v>
      </c>
      <c r="W29" s="21" t="str">
        <f t="shared" si="9"/>
        <v>!</v>
      </c>
      <c r="X29" s="16">
        <v>41926.836799999997</v>
      </c>
      <c r="Y29" s="16">
        <v>34.587400000000002</v>
      </c>
      <c r="Z29" s="16">
        <v>39.265599999999999</v>
      </c>
      <c r="AA29" s="16">
        <v>41.750599999999999</v>
      </c>
      <c r="AB29" s="16"/>
      <c r="AC29" s="16"/>
      <c r="AD29" s="15">
        <f t="shared" si="10"/>
        <v>0</v>
      </c>
      <c r="AE29" s="22"/>
      <c r="AF29" s="22"/>
      <c r="AG29" s="22"/>
      <c r="AH29" s="1"/>
      <c r="AI29" s="1"/>
      <c r="AJ29" s="1"/>
    </row>
    <row r="30" spans="1:36" ht="17.25" thickBot="1">
      <c r="A30" s="23"/>
      <c r="B30" s="23"/>
      <c r="C30" s="23">
        <v>37</v>
      </c>
      <c r="D30" s="40">
        <f t="shared" si="0"/>
        <v>22227.03</v>
      </c>
      <c r="E30" s="40">
        <f t="shared" si="1"/>
        <v>37.96</v>
      </c>
      <c r="F30" s="40">
        <f t="shared" si="2"/>
        <v>22227.03</v>
      </c>
      <c r="G30" s="40">
        <f t="shared" si="3"/>
        <v>40.659999999999997</v>
      </c>
      <c r="H30" s="40">
        <f t="shared" si="4"/>
        <v>22367.6584</v>
      </c>
      <c r="I30" s="40">
        <f t="shared" si="5"/>
        <v>37.952800000000003</v>
      </c>
      <c r="J30" s="40">
        <f t="shared" si="6"/>
        <v>22367.6584</v>
      </c>
      <c r="K30" s="41">
        <f t="shared" si="7"/>
        <v>40.653599999999997</v>
      </c>
      <c r="L30" s="26">
        <v>22227.029600000002</v>
      </c>
      <c r="M30" s="26">
        <v>32.207500000000003</v>
      </c>
      <c r="N30" s="26">
        <v>37.958799999999997</v>
      </c>
      <c r="O30" s="26">
        <v>40.658299999999997</v>
      </c>
      <c r="P30" s="27">
        <v>22227.03</v>
      </c>
      <c r="Q30" s="27">
        <v>32.21</v>
      </c>
      <c r="R30" s="27">
        <v>37.96</v>
      </c>
      <c r="S30" s="27">
        <v>40.659999999999997</v>
      </c>
      <c r="T30" s="27"/>
      <c r="U30" s="28"/>
      <c r="V30" s="26">
        <f t="shared" si="8"/>
        <v>0</v>
      </c>
      <c r="W30" s="33" t="str">
        <f t="shared" si="9"/>
        <v>!</v>
      </c>
      <c r="X30" s="27">
        <v>22367.6584</v>
      </c>
      <c r="Y30" s="27">
        <v>32.217500000000001</v>
      </c>
      <c r="Z30" s="27">
        <v>37.952800000000003</v>
      </c>
      <c r="AA30" s="27">
        <v>40.653599999999997</v>
      </c>
      <c r="AB30" s="27"/>
      <c r="AC30" s="27"/>
      <c r="AD30" s="26">
        <f t="shared" si="10"/>
        <v>0</v>
      </c>
      <c r="AE30" s="30"/>
      <c r="AF30" s="30"/>
      <c r="AG30" s="30"/>
      <c r="AH30" s="1"/>
      <c r="AI30" s="1"/>
      <c r="AJ30" s="1"/>
    </row>
    <row r="31" spans="1:36">
      <c r="A31" s="12" t="s">
        <v>35</v>
      </c>
      <c r="B31" s="12" t="s">
        <v>36</v>
      </c>
      <c r="C31" s="12">
        <v>22</v>
      </c>
      <c r="D31" s="36">
        <f t="shared" si="0"/>
        <v>21504.82</v>
      </c>
      <c r="E31" s="36">
        <f t="shared" si="1"/>
        <v>43.82</v>
      </c>
      <c r="F31" s="36">
        <f t="shared" si="2"/>
        <v>21504.82</v>
      </c>
      <c r="G31" s="36">
        <f t="shared" si="3"/>
        <v>44.42</v>
      </c>
      <c r="H31" s="36">
        <f t="shared" si="4"/>
        <v>21639.367200000001</v>
      </c>
      <c r="I31" s="36">
        <f t="shared" si="5"/>
        <v>43.828699999999998</v>
      </c>
      <c r="J31" s="36">
        <f t="shared" si="6"/>
        <v>21639.367200000001</v>
      </c>
      <c r="K31" s="37">
        <f t="shared" si="7"/>
        <v>44.425800000000002</v>
      </c>
      <c r="L31" s="31">
        <v>21504.815999999999</v>
      </c>
      <c r="M31" s="31">
        <v>41.884500000000003</v>
      </c>
      <c r="N31" s="31">
        <v>43.823</v>
      </c>
      <c r="O31" s="31">
        <v>44.421500000000002</v>
      </c>
      <c r="P31" s="32">
        <v>21504.82</v>
      </c>
      <c r="Q31" s="32">
        <v>41.88</v>
      </c>
      <c r="R31" s="32">
        <v>43.82</v>
      </c>
      <c r="S31" s="32">
        <v>44.42</v>
      </c>
      <c r="T31" s="32"/>
      <c r="U31" s="17"/>
      <c r="V31" s="31">
        <f t="shared" si="8"/>
        <v>0</v>
      </c>
      <c r="W31" s="18" t="str">
        <f t="shared" si="9"/>
        <v>!</v>
      </c>
      <c r="X31" s="32">
        <v>21639.367200000001</v>
      </c>
      <c r="Y31" s="32">
        <v>41.895099999999999</v>
      </c>
      <c r="Z31" s="32">
        <v>43.828699999999998</v>
      </c>
      <c r="AA31" s="32">
        <v>44.425800000000002</v>
      </c>
      <c r="AB31" s="32"/>
      <c r="AC31" s="32"/>
      <c r="AD31" s="31">
        <f t="shared" si="10"/>
        <v>0</v>
      </c>
      <c r="AE31" s="19">
        <f>[1]!BJM($P31:$Q34,X31:Y34)</f>
        <v>0.26350349761823377</v>
      </c>
      <c r="AF31" s="19">
        <f>[1]!BJM($D31:$E34,H31:I34)</f>
        <v>0.47365403942223328</v>
      </c>
      <c r="AG31" s="19">
        <f>[1]!BJM($F31:$G34,J31:K34)</f>
        <v>0.57582288338329235</v>
      </c>
      <c r="AH31" s="1"/>
      <c r="AI31" s="1"/>
      <c r="AJ31" s="1"/>
    </row>
    <row r="32" spans="1:36">
      <c r="A32" s="20" t="s">
        <v>37</v>
      </c>
      <c r="B32" s="20" t="s">
        <v>38</v>
      </c>
      <c r="C32" s="20">
        <v>27</v>
      </c>
      <c r="D32" s="38">
        <f t="shared" si="0"/>
        <v>11793.27</v>
      </c>
      <c r="E32" s="38">
        <f t="shared" si="1"/>
        <v>41.04</v>
      </c>
      <c r="F32" s="38">
        <f t="shared" si="2"/>
        <v>11793.27</v>
      </c>
      <c r="G32" s="38">
        <f t="shared" si="3"/>
        <v>41.25</v>
      </c>
      <c r="H32" s="38">
        <f t="shared" si="4"/>
        <v>11859.0352</v>
      </c>
      <c r="I32" s="38">
        <f t="shared" si="5"/>
        <v>41.038600000000002</v>
      </c>
      <c r="J32" s="38">
        <f t="shared" si="6"/>
        <v>11859.0352</v>
      </c>
      <c r="K32" s="39">
        <f t="shared" si="7"/>
        <v>41.250500000000002</v>
      </c>
      <c r="L32" s="15">
        <v>11793.270399999999</v>
      </c>
      <c r="M32" s="15">
        <v>38.462200000000003</v>
      </c>
      <c r="N32" s="15">
        <v>41.041899999999998</v>
      </c>
      <c r="O32" s="15">
        <v>41.251600000000003</v>
      </c>
      <c r="P32" s="16">
        <v>11793.27</v>
      </c>
      <c r="Q32" s="16">
        <v>38.46</v>
      </c>
      <c r="R32" s="16">
        <v>41.04</v>
      </c>
      <c r="S32" s="16">
        <v>41.25</v>
      </c>
      <c r="T32" s="16"/>
      <c r="U32" s="17"/>
      <c r="V32" s="15">
        <f t="shared" si="8"/>
        <v>0</v>
      </c>
      <c r="W32" s="21" t="str">
        <f t="shared" si="9"/>
        <v>!</v>
      </c>
      <c r="X32" s="16">
        <v>11859.0352</v>
      </c>
      <c r="Y32" s="16">
        <v>38.471299999999999</v>
      </c>
      <c r="Z32" s="16">
        <v>41.038600000000002</v>
      </c>
      <c r="AA32" s="16">
        <v>41.250500000000002</v>
      </c>
      <c r="AB32" s="16"/>
      <c r="AC32" s="16"/>
      <c r="AD32" s="15">
        <f t="shared" si="10"/>
        <v>0</v>
      </c>
      <c r="AE32" s="22"/>
      <c r="AF32" s="22"/>
      <c r="AG32" s="22"/>
      <c r="AH32" s="1"/>
      <c r="AI32" s="1"/>
      <c r="AJ32" s="1"/>
    </row>
    <row r="33" spans="1:36">
      <c r="A33" s="20"/>
      <c r="B33" s="20"/>
      <c r="C33" s="20">
        <v>32</v>
      </c>
      <c r="D33" s="38">
        <f t="shared" si="0"/>
        <v>6284.86</v>
      </c>
      <c r="E33" s="38">
        <f t="shared" si="1"/>
        <v>38.549999999999997</v>
      </c>
      <c r="F33" s="38">
        <f t="shared" si="2"/>
        <v>6284.86</v>
      </c>
      <c r="G33" s="38">
        <f t="shared" si="3"/>
        <v>38.520000000000003</v>
      </c>
      <c r="H33" s="38">
        <f t="shared" si="4"/>
        <v>6314.1336000000001</v>
      </c>
      <c r="I33" s="38">
        <f t="shared" si="5"/>
        <v>38.5563</v>
      </c>
      <c r="J33" s="38">
        <f t="shared" si="6"/>
        <v>6314.1336000000001</v>
      </c>
      <c r="K33" s="39">
        <f t="shared" si="7"/>
        <v>38.5122</v>
      </c>
      <c r="L33" s="15">
        <v>6284.8608000000004</v>
      </c>
      <c r="M33" s="15">
        <v>35.527200000000001</v>
      </c>
      <c r="N33" s="15">
        <v>38.550800000000002</v>
      </c>
      <c r="O33" s="15">
        <v>38.521900000000002</v>
      </c>
      <c r="P33" s="16">
        <v>6284.86</v>
      </c>
      <c r="Q33" s="16">
        <v>35.53</v>
      </c>
      <c r="R33" s="16">
        <v>38.549999999999997</v>
      </c>
      <c r="S33" s="16">
        <v>38.520000000000003</v>
      </c>
      <c r="T33" s="16"/>
      <c r="U33" s="17"/>
      <c r="V33" s="15">
        <f t="shared" si="8"/>
        <v>0</v>
      </c>
      <c r="W33" s="21" t="str">
        <f t="shared" si="9"/>
        <v>!</v>
      </c>
      <c r="X33" s="16">
        <v>6314.1336000000001</v>
      </c>
      <c r="Y33" s="16">
        <v>35.542299999999997</v>
      </c>
      <c r="Z33" s="16">
        <v>38.5563</v>
      </c>
      <c r="AA33" s="16">
        <v>38.5122</v>
      </c>
      <c r="AB33" s="16"/>
      <c r="AC33" s="16"/>
      <c r="AD33" s="15">
        <f t="shared" si="10"/>
        <v>0</v>
      </c>
      <c r="AE33" s="22"/>
      <c r="AF33" s="22"/>
      <c r="AG33" s="22"/>
      <c r="AH33" s="1"/>
      <c r="AI33" s="1"/>
      <c r="AJ33" s="1"/>
    </row>
    <row r="34" spans="1:36" ht="17.25" thickBot="1">
      <c r="A34" s="20"/>
      <c r="B34" s="23"/>
      <c r="C34" s="23">
        <v>37</v>
      </c>
      <c r="D34" s="40">
        <f t="shared" si="0"/>
        <v>3375.44</v>
      </c>
      <c r="E34" s="40">
        <f t="shared" si="1"/>
        <v>36.229999999999997</v>
      </c>
      <c r="F34" s="40">
        <f t="shared" si="2"/>
        <v>3375.44</v>
      </c>
      <c r="G34" s="40">
        <f t="shared" si="3"/>
        <v>35.96</v>
      </c>
      <c r="H34" s="40">
        <f t="shared" si="4"/>
        <v>3393.1271999999999</v>
      </c>
      <c r="I34" s="40">
        <f t="shared" si="5"/>
        <v>36.229599999999998</v>
      </c>
      <c r="J34" s="40">
        <f t="shared" si="6"/>
        <v>3393.1271999999999</v>
      </c>
      <c r="K34" s="41">
        <f t="shared" si="7"/>
        <v>35.959800000000001</v>
      </c>
      <c r="L34" s="26">
        <v>3375.4351999999999</v>
      </c>
      <c r="M34" s="26">
        <v>32.893099999999997</v>
      </c>
      <c r="N34" s="26">
        <v>36.227400000000003</v>
      </c>
      <c r="O34" s="26">
        <v>35.955500000000001</v>
      </c>
      <c r="P34" s="27">
        <v>3375.44</v>
      </c>
      <c r="Q34" s="27">
        <v>32.89</v>
      </c>
      <c r="R34" s="27">
        <v>36.229999999999997</v>
      </c>
      <c r="S34" s="27">
        <v>35.96</v>
      </c>
      <c r="T34" s="27"/>
      <c r="U34" s="28"/>
      <c r="V34" s="26">
        <f t="shared" si="8"/>
        <v>0</v>
      </c>
      <c r="W34" s="33" t="str">
        <f t="shared" si="9"/>
        <v>!</v>
      </c>
      <c r="X34" s="27">
        <v>3393.1271999999999</v>
      </c>
      <c r="Y34" s="27">
        <v>32.909500000000001</v>
      </c>
      <c r="Z34" s="27">
        <v>36.229599999999998</v>
      </c>
      <c r="AA34" s="27">
        <v>35.959800000000001</v>
      </c>
      <c r="AB34" s="27"/>
      <c r="AC34" s="27"/>
      <c r="AD34" s="26">
        <f t="shared" si="10"/>
        <v>0</v>
      </c>
      <c r="AE34" s="30"/>
      <c r="AF34" s="30"/>
      <c r="AG34" s="30"/>
      <c r="AH34" s="1"/>
      <c r="AI34" s="1"/>
      <c r="AJ34" s="1"/>
    </row>
    <row r="35" spans="1:36">
      <c r="A35" s="20"/>
      <c r="B35" s="12" t="s">
        <v>39</v>
      </c>
      <c r="C35" s="12">
        <v>22</v>
      </c>
      <c r="D35" s="36">
        <f t="shared" si="0"/>
        <v>24353.02</v>
      </c>
      <c r="E35" s="36">
        <f t="shared" si="1"/>
        <v>44.02</v>
      </c>
      <c r="F35" s="36">
        <f t="shared" si="2"/>
        <v>24353.02</v>
      </c>
      <c r="G35" s="36">
        <f t="shared" si="3"/>
        <v>45.36</v>
      </c>
      <c r="H35" s="36">
        <f t="shared" si="4"/>
        <v>24593.932000000001</v>
      </c>
      <c r="I35" s="36">
        <f t="shared" si="5"/>
        <v>44.026899999999998</v>
      </c>
      <c r="J35" s="36">
        <f t="shared" si="6"/>
        <v>24593.932000000001</v>
      </c>
      <c r="K35" s="37">
        <f t="shared" si="7"/>
        <v>45.367100000000001</v>
      </c>
      <c r="L35" s="31">
        <v>24353.02</v>
      </c>
      <c r="M35" s="31">
        <v>42.011499999999998</v>
      </c>
      <c r="N35" s="31">
        <v>44.019100000000002</v>
      </c>
      <c r="O35" s="31">
        <v>45.359699999999997</v>
      </c>
      <c r="P35" s="32">
        <v>24353.02</v>
      </c>
      <c r="Q35" s="32">
        <v>42.01</v>
      </c>
      <c r="R35" s="32">
        <v>44.02</v>
      </c>
      <c r="S35" s="32">
        <v>45.36</v>
      </c>
      <c r="T35" s="32"/>
      <c r="U35" s="17"/>
      <c r="V35" s="31">
        <f t="shared" si="8"/>
        <v>0</v>
      </c>
      <c r="W35" s="18" t="str">
        <f t="shared" ref="W35:W66" si="11">IF(OR(AND(P35="",Q35="",R35="",S35=""),AND(L35=P35,M35=Q35,N35=R35,O35=S35)),"","!")</f>
        <v>!</v>
      </c>
      <c r="X35" s="32">
        <v>24593.932000000001</v>
      </c>
      <c r="Y35" s="32">
        <v>42.022399999999998</v>
      </c>
      <c r="Z35" s="32">
        <v>44.026899999999998</v>
      </c>
      <c r="AA35" s="32">
        <v>45.367100000000001</v>
      </c>
      <c r="AB35" s="32"/>
      <c r="AC35" s="32"/>
      <c r="AD35" s="31">
        <f t="shared" si="10"/>
        <v>0</v>
      </c>
      <c r="AE35" s="19">
        <f>[1]!BJM($P35:$Q38,X35:Y38)</f>
        <v>0.39971391303375015</v>
      </c>
      <c r="AF35" s="19">
        <f>[1]!BJM($D35:$E38,H35:I38)</f>
        <v>0.50470845931223085</v>
      </c>
      <c r="AG35" s="19">
        <f>[1]!BJM($F35:$G38,J35:K38)</f>
        <v>0.40481134628247428</v>
      </c>
      <c r="AH35" s="1"/>
      <c r="AI35" s="1"/>
      <c r="AJ35" s="1"/>
    </row>
    <row r="36" spans="1:36">
      <c r="A36" s="20"/>
      <c r="B36" s="20" t="s">
        <v>40</v>
      </c>
      <c r="C36" s="20">
        <v>27</v>
      </c>
      <c r="D36" s="38">
        <f t="shared" si="0"/>
        <v>14539.1</v>
      </c>
      <c r="E36" s="38">
        <f t="shared" si="1"/>
        <v>41.71</v>
      </c>
      <c r="F36" s="38">
        <f t="shared" si="2"/>
        <v>14539.1</v>
      </c>
      <c r="G36" s="38">
        <f t="shared" si="3"/>
        <v>42.86</v>
      </c>
      <c r="H36" s="38">
        <f t="shared" si="4"/>
        <v>14653.251200000001</v>
      </c>
      <c r="I36" s="38">
        <f t="shared" si="5"/>
        <v>41.718699999999998</v>
      </c>
      <c r="J36" s="38">
        <f t="shared" si="6"/>
        <v>14653.251200000001</v>
      </c>
      <c r="K36" s="39">
        <f t="shared" si="7"/>
        <v>42.8765</v>
      </c>
      <c r="L36" s="15">
        <v>14539.099200000001</v>
      </c>
      <c r="M36" s="15">
        <v>39.055500000000002</v>
      </c>
      <c r="N36" s="15">
        <v>41.711399999999998</v>
      </c>
      <c r="O36" s="15">
        <v>42.8628</v>
      </c>
      <c r="P36" s="16">
        <v>14539.1</v>
      </c>
      <c r="Q36" s="16">
        <v>39.06</v>
      </c>
      <c r="R36" s="16">
        <v>41.71</v>
      </c>
      <c r="S36" s="16">
        <v>42.86</v>
      </c>
      <c r="T36" s="16"/>
      <c r="U36" s="17"/>
      <c r="V36" s="15">
        <f t="shared" si="8"/>
        <v>0</v>
      </c>
      <c r="W36" s="21" t="str">
        <f t="shared" si="11"/>
        <v>!</v>
      </c>
      <c r="X36" s="16">
        <v>14653.251200000001</v>
      </c>
      <c r="Y36" s="16">
        <v>39.067399999999999</v>
      </c>
      <c r="Z36" s="16">
        <v>41.718699999999998</v>
      </c>
      <c r="AA36" s="16">
        <v>42.8765</v>
      </c>
      <c r="AB36" s="16"/>
      <c r="AC36" s="16"/>
      <c r="AD36" s="15">
        <f t="shared" si="10"/>
        <v>0</v>
      </c>
      <c r="AE36" s="22"/>
      <c r="AF36" s="22"/>
      <c r="AG36" s="22"/>
      <c r="AH36" s="1"/>
      <c r="AI36" s="1"/>
      <c r="AJ36" s="1"/>
    </row>
    <row r="37" spans="1:36">
      <c r="A37" s="20"/>
      <c r="B37" s="20"/>
      <c r="C37" s="20">
        <v>32</v>
      </c>
      <c r="D37" s="38">
        <f t="shared" si="0"/>
        <v>8524.93</v>
      </c>
      <c r="E37" s="38">
        <f t="shared" si="1"/>
        <v>39.700000000000003</v>
      </c>
      <c r="F37" s="38">
        <f t="shared" si="2"/>
        <v>8524.93</v>
      </c>
      <c r="G37" s="38">
        <f t="shared" si="3"/>
        <v>40.69</v>
      </c>
      <c r="H37" s="38">
        <f t="shared" si="4"/>
        <v>8563.5759999999991</v>
      </c>
      <c r="I37" s="38">
        <f t="shared" si="5"/>
        <v>39.701099999999997</v>
      </c>
      <c r="J37" s="38">
        <f t="shared" si="6"/>
        <v>8563.5759999999991</v>
      </c>
      <c r="K37" s="39">
        <f t="shared" si="7"/>
        <v>40.694899999999997</v>
      </c>
      <c r="L37" s="15">
        <v>8524.9287999999997</v>
      </c>
      <c r="M37" s="15">
        <v>36.032299999999999</v>
      </c>
      <c r="N37" s="15">
        <v>39.697499999999998</v>
      </c>
      <c r="O37" s="15">
        <v>40.692399999999999</v>
      </c>
      <c r="P37" s="16">
        <v>8524.93</v>
      </c>
      <c r="Q37" s="16">
        <v>36.03</v>
      </c>
      <c r="R37" s="16">
        <v>39.700000000000003</v>
      </c>
      <c r="S37" s="16">
        <v>40.69</v>
      </c>
      <c r="T37" s="16"/>
      <c r="U37" s="17"/>
      <c r="V37" s="15">
        <f t="shared" si="8"/>
        <v>0</v>
      </c>
      <c r="W37" s="21" t="str">
        <f t="shared" si="11"/>
        <v>!</v>
      </c>
      <c r="X37" s="16">
        <v>8563.5759999999991</v>
      </c>
      <c r="Y37" s="16">
        <v>36.043100000000003</v>
      </c>
      <c r="Z37" s="16">
        <v>39.701099999999997</v>
      </c>
      <c r="AA37" s="16">
        <v>40.694899999999997</v>
      </c>
      <c r="AB37" s="16"/>
      <c r="AC37" s="16"/>
      <c r="AD37" s="15">
        <f t="shared" si="10"/>
        <v>0</v>
      </c>
      <c r="AE37" s="22"/>
      <c r="AF37" s="22"/>
      <c r="AG37" s="22"/>
      <c r="AH37" s="1"/>
      <c r="AI37" s="1"/>
      <c r="AJ37" s="1"/>
    </row>
    <row r="38" spans="1:36" ht="17.25" thickBot="1">
      <c r="A38" s="20"/>
      <c r="B38" s="23"/>
      <c r="C38" s="23">
        <v>37</v>
      </c>
      <c r="D38" s="40">
        <f t="shared" si="0"/>
        <v>4795.9799999999996</v>
      </c>
      <c r="E38" s="40">
        <f t="shared" si="1"/>
        <v>37.75</v>
      </c>
      <c r="F38" s="40">
        <f t="shared" si="2"/>
        <v>4795.9799999999996</v>
      </c>
      <c r="G38" s="40">
        <f t="shared" si="3"/>
        <v>38.6</v>
      </c>
      <c r="H38" s="40">
        <f t="shared" si="4"/>
        <v>4805.9607999999998</v>
      </c>
      <c r="I38" s="40">
        <f t="shared" si="5"/>
        <v>37.752499999999998</v>
      </c>
      <c r="J38" s="40">
        <f t="shared" si="6"/>
        <v>4805.9607999999998</v>
      </c>
      <c r="K38" s="41">
        <f t="shared" si="7"/>
        <v>38.602899999999998</v>
      </c>
      <c r="L38" s="26">
        <v>4795.9848000000002</v>
      </c>
      <c r="M38" s="26">
        <v>32.9818</v>
      </c>
      <c r="N38" s="26">
        <v>37.753500000000003</v>
      </c>
      <c r="O38" s="26">
        <v>38.603900000000003</v>
      </c>
      <c r="P38" s="27">
        <v>4795.9799999999996</v>
      </c>
      <c r="Q38" s="27">
        <v>32.979999999999997</v>
      </c>
      <c r="R38" s="27">
        <v>37.75</v>
      </c>
      <c r="S38" s="27">
        <v>38.6</v>
      </c>
      <c r="T38" s="27"/>
      <c r="U38" s="28"/>
      <c r="V38" s="26">
        <f t="shared" si="8"/>
        <v>0</v>
      </c>
      <c r="W38" s="33" t="str">
        <f t="shared" si="11"/>
        <v>!</v>
      </c>
      <c r="X38" s="27">
        <v>4805.9607999999998</v>
      </c>
      <c r="Y38" s="27">
        <v>32.997599999999998</v>
      </c>
      <c r="Z38" s="27">
        <v>37.752499999999998</v>
      </c>
      <c r="AA38" s="27">
        <v>38.602899999999998</v>
      </c>
      <c r="AB38" s="27"/>
      <c r="AC38" s="27"/>
      <c r="AD38" s="26">
        <f t="shared" si="10"/>
        <v>0</v>
      </c>
      <c r="AE38" s="30"/>
      <c r="AF38" s="30"/>
      <c r="AG38" s="30"/>
      <c r="AH38" s="1"/>
      <c r="AI38" s="1"/>
      <c r="AJ38" s="1"/>
    </row>
    <row r="39" spans="1:36">
      <c r="A39" s="20"/>
      <c r="B39" s="12" t="s">
        <v>41</v>
      </c>
      <c r="C39" s="12">
        <v>22</v>
      </c>
      <c r="D39" s="36">
        <f t="shared" si="0"/>
        <v>45707.03</v>
      </c>
      <c r="E39" s="36">
        <f t="shared" si="1"/>
        <v>42.48</v>
      </c>
      <c r="F39" s="36">
        <f t="shared" si="2"/>
        <v>45707.03</v>
      </c>
      <c r="G39" s="36">
        <f t="shared" si="3"/>
        <v>43.32</v>
      </c>
      <c r="H39" s="36">
        <f t="shared" si="4"/>
        <v>45859.970399999998</v>
      </c>
      <c r="I39" s="36">
        <f t="shared" si="5"/>
        <v>42.482799999999997</v>
      </c>
      <c r="J39" s="36">
        <f t="shared" si="6"/>
        <v>45859.970399999998</v>
      </c>
      <c r="K39" s="37">
        <f t="shared" si="7"/>
        <v>43.318100000000001</v>
      </c>
      <c r="L39" s="31">
        <v>45707.029600000002</v>
      </c>
      <c r="M39" s="31">
        <v>41.210299999999997</v>
      </c>
      <c r="N39" s="31">
        <v>42.479900000000001</v>
      </c>
      <c r="O39" s="31">
        <v>43.316099999999999</v>
      </c>
      <c r="P39" s="32">
        <v>45707.03</v>
      </c>
      <c r="Q39" s="32">
        <v>41.21</v>
      </c>
      <c r="R39" s="32">
        <v>42.48</v>
      </c>
      <c r="S39" s="32">
        <v>43.32</v>
      </c>
      <c r="T39" s="32"/>
      <c r="U39" s="17"/>
      <c r="V39" s="31">
        <f t="shared" si="8"/>
        <v>0</v>
      </c>
      <c r="W39" s="18" t="str">
        <f t="shared" si="11"/>
        <v>!</v>
      </c>
      <c r="X39" s="32">
        <v>45859.970399999998</v>
      </c>
      <c r="Y39" s="32">
        <v>41.220999999999997</v>
      </c>
      <c r="Z39" s="32">
        <v>42.482799999999997</v>
      </c>
      <c r="AA39" s="32">
        <v>43.318100000000001</v>
      </c>
      <c r="AB39" s="32"/>
      <c r="AC39" s="32"/>
      <c r="AD39" s="31">
        <f t="shared" si="10"/>
        <v>0</v>
      </c>
      <c r="AE39" s="19">
        <f>[1]!BJM($P39:$Q42,X39:Y42)</f>
        <v>-7.3686496879032948E-2</v>
      </c>
      <c r="AF39" s="19">
        <f>[1]!BJM($D39:$E42,H39:I42)</f>
        <v>0.1388666419280149</v>
      </c>
      <c r="AG39" s="19">
        <f>[1]!BJM($F39:$G42,J39:K42)</f>
        <v>0.11150010770879515</v>
      </c>
      <c r="AH39" s="1"/>
      <c r="AI39" s="1"/>
      <c r="AJ39" s="1"/>
    </row>
    <row r="40" spans="1:36">
      <c r="A40" s="20"/>
      <c r="B40" s="20" t="s">
        <v>42</v>
      </c>
      <c r="C40" s="20">
        <v>27</v>
      </c>
      <c r="D40" s="38">
        <f t="shared" si="0"/>
        <v>28195.9</v>
      </c>
      <c r="E40" s="38">
        <f t="shared" si="1"/>
        <v>39.229999999999997</v>
      </c>
      <c r="F40" s="38">
        <f t="shared" si="2"/>
        <v>28195.9</v>
      </c>
      <c r="G40" s="38">
        <f t="shared" si="3"/>
        <v>40.01</v>
      </c>
      <c r="H40" s="38">
        <f t="shared" si="4"/>
        <v>28261.864000000001</v>
      </c>
      <c r="I40" s="38">
        <f t="shared" si="5"/>
        <v>39.233800000000002</v>
      </c>
      <c r="J40" s="38">
        <f t="shared" si="6"/>
        <v>28261.864000000001</v>
      </c>
      <c r="K40" s="39">
        <f t="shared" si="7"/>
        <v>40.017400000000002</v>
      </c>
      <c r="L40" s="15">
        <v>28195.8976</v>
      </c>
      <c r="M40" s="15">
        <v>36.911200000000001</v>
      </c>
      <c r="N40" s="15">
        <v>39.229399999999998</v>
      </c>
      <c r="O40" s="15">
        <v>40.011699999999998</v>
      </c>
      <c r="P40" s="16">
        <v>28195.9</v>
      </c>
      <c r="Q40" s="16">
        <v>36.909999999999997</v>
      </c>
      <c r="R40" s="16">
        <v>39.229999999999997</v>
      </c>
      <c r="S40" s="16">
        <v>40.01</v>
      </c>
      <c r="T40" s="16"/>
      <c r="U40" s="17"/>
      <c r="V40" s="15">
        <f t="shared" si="8"/>
        <v>0</v>
      </c>
      <c r="W40" s="21" t="str">
        <f t="shared" si="11"/>
        <v>!</v>
      </c>
      <c r="X40" s="16">
        <v>28261.864000000001</v>
      </c>
      <c r="Y40" s="16">
        <v>36.924199999999999</v>
      </c>
      <c r="Z40" s="16">
        <v>39.233800000000002</v>
      </c>
      <c r="AA40" s="16">
        <v>40.017400000000002</v>
      </c>
      <c r="AB40" s="16"/>
      <c r="AC40" s="16"/>
      <c r="AD40" s="15">
        <f t="shared" si="10"/>
        <v>0</v>
      </c>
      <c r="AE40" s="22"/>
      <c r="AF40" s="22"/>
      <c r="AG40" s="22"/>
      <c r="AH40" s="1"/>
      <c r="AI40" s="1"/>
      <c r="AJ40" s="1"/>
    </row>
    <row r="41" spans="1:36">
      <c r="A41" s="20"/>
      <c r="B41" s="20"/>
      <c r="C41" s="20">
        <v>32</v>
      </c>
      <c r="D41" s="38">
        <f t="shared" si="0"/>
        <v>16773.64</v>
      </c>
      <c r="E41" s="38">
        <f t="shared" si="1"/>
        <v>36.83</v>
      </c>
      <c r="F41" s="38">
        <f t="shared" si="2"/>
        <v>16773.64</v>
      </c>
      <c r="G41" s="38">
        <f t="shared" si="3"/>
        <v>37.549999999999997</v>
      </c>
      <c r="H41" s="38">
        <f t="shared" si="4"/>
        <v>16775.2392</v>
      </c>
      <c r="I41" s="38">
        <f t="shared" si="5"/>
        <v>36.830100000000002</v>
      </c>
      <c r="J41" s="38">
        <f t="shared" si="6"/>
        <v>16775.2392</v>
      </c>
      <c r="K41" s="39">
        <f t="shared" si="7"/>
        <v>37.547600000000003</v>
      </c>
      <c r="L41" s="15">
        <v>16773.642400000001</v>
      </c>
      <c r="M41" s="15">
        <v>33.149000000000001</v>
      </c>
      <c r="N41" s="15">
        <v>36.830399999999997</v>
      </c>
      <c r="O41" s="15">
        <v>37.551200000000001</v>
      </c>
      <c r="P41" s="16">
        <v>16773.64</v>
      </c>
      <c r="Q41" s="16">
        <v>33.15</v>
      </c>
      <c r="R41" s="16">
        <v>36.83</v>
      </c>
      <c r="S41" s="16">
        <v>37.549999999999997</v>
      </c>
      <c r="T41" s="16"/>
      <c r="U41" s="17"/>
      <c r="V41" s="15">
        <f t="shared" si="8"/>
        <v>0</v>
      </c>
      <c r="W41" s="21" t="str">
        <f t="shared" si="11"/>
        <v>!</v>
      </c>
      <c r="X41" s="16">
        <v>16775.2392</v>
      </c>
      <c r="Y41" s="16">
        <v>33.162700000000001</v>
      </c>
      <c r="Z41" s="16">
        <v>36.830100000000002</v>
      </c>
      <c r="AA41" s="16">
        <v>37.547600000000003</v>
      </c>
      <c r="AB41" s="16"/>
      <c r="AC41" s="16"/>
      <c r="AD41" s="15">
        <f t="shared" si="10"/>
        <v>0</v>
      </c>
      <c r="AE41" s="22"/>
      <c r="AF41" s="22"/>
      <c r="AG41" s="22"/>
      <c r="AH41" s="1"/>
      <c r="AI41" s="1"/>
      <c r="AJ41" s="1"/>
    </row>
    <row r="42" spans="1:36" ht="17.25" thickBot="1">
      <c r="A42" s="20"/>
      <c r="B42" s="23"/>
      <c r="C42" s="23">
        <v>37</v>
      </c>
      <c r="D42" s="40">
        <f t="shared" si="0"/>
        <v>8924.35</v>
      </c>
      <c r="E42" s="40">
        <f t="shared" si="1"/>
        <v>34.79</v>
      </c>
      <c r="F42" s="40">
        <f t="shared" si="2"/>
        <v>8924.35</v>
      </c>
      <c r="G42" s="40">
        <f t="shared" si="3"/>
        <v>35.450000000000003</v>
      </c>
      <c r="H42" s="40">
        <f t="shared" si="4"/>
        <v>8899.0280000000002</v>
      </c>
      <c r="I42" s="40">
        <f t="shared" si="5"/>
        <v>34.780299999999997</v>
      </c>
      <c r="J42" s="40">
        <f t="shared" si="6"/>
        <v>8899.0280000000002</v>
      </c>
      <c r="K42" s="41">
        <f t="shared" si="7"/>
        <v>35.444099999999999</v>
      </c>
      <c r="L42" s="26">
        <v>8924.348</v>
      </c>
      <c r="M42" s="26">
        <v>29.427399999999999</v>
      </c>
      <c r="N42" s="26">
        <v>34.7866</v>
      </c>
      <c r="O42" s="26">
        <v>35.4544</v>
      </c>
      <c r="P42" s="27">
        <v>8924.35</v>
      </c>
      <c r="Q42" s="27">
        <v>29.43</v>
      </c>
      <c r="R42" s="27">
        <v>34.79</v>
      </c>
      <c r="S42" s="27">
        <v>35.450000000000003</v>
      </c>
      <c r="T42" s="27"/>
      <c r="U42" s="28"/>
      <c r="V42" s="26">
        <f t="shared" si="8"/>
        <v>0</v>
      </c>
      <c r="W42" s="33" t="str">
        <f t="shared" si="11"/>
        <v>!</v>
      </c>
      <c r="X42" s="27">
        <v>8899.0280000000002</v>
      </c>
      <c r="Y42" s="27">
        <v>29.443100000000001</v>
      </c>
      <c r="Z42" s="27">
        <v>34.780299999999997</v>
      </c>
      <c r="AA42" s="27">
        <v>35.444099999999999</v>
      </c>
      <c r="AB42" s="27"/>
      <c r="AC42" s="27"/>
      <c r="AD42" s="26">
        <f t="shared" si="10"/>
        <v>0</v>
      </c>
      <c r="AE42" s="30"/>
      <c r="AF42" s="30"/>
      <c r="AG42" s="30"/>
      <c r="AH42" s="1"/>
      <c r="AI42" s="1"/>
      <c r="AJ42" s="1"/>
    </row>
    <row r="43" spans="1:36">
      <c r="A43" s="20"/>
      <c r="B43" s="12" t="s">
        <v>43</v>
      </c>
      <c r="C43" s="12">
        <v>22</v>
      </c>
      <c r="D43" s="36">
        <f t="shared" si="0"/>
        <v>15480.86</v>
      </c>
      <c r="E43" s="36">
        <f t="shared" si="1"/>
        <v>43.71</v>
      </c>
      <c r="F43" s="36">
        <f t="shared" si="2"/>
        <v>15480.86</v>
      </c>
      <c r="G43" s="36">
        <f t="shared" si="3"/>
        <v>44.45</v>
      </c>
      <c r="H43" s="36">
        <f t="shared" si="4"/>
        <v>15526.251200000001</v>
      </c>
      <c r="I43" s="36">
        <f t="shared" si="5"/>
        <v>43.715699999999998</v>
      </c>
      <c r="J43" s="36">
        <f t="shared" si="6"/>
        <v>15526.251200000001</v>
      </c>
      <c r="K43" s="37">
        <f t="shared" si="7"/>
        <v>44.454300000000003</v>
      </c>
      <c r="L43" s="31">
        <v>15480.86</v>
      </c>
      <c r="M43" s="31">
        <v>42.440300000000001</v>
      </c>
      <c r="N43" s="31">
        <v>43.707099999999997</v>
      </c>
      <c r="O43" s="31">
        <v>44.45</v>
      </c>
      <c r="P43" s="32">
        <v>15480.86</v>
      </c>
      <c r="Q43" s="32">
        <v>42.44</v>
      </c>
      <c r="R43" s="32">
        <v>43.71</v>
      </c>
      <c r="S43" s="32">
        <v>44.45</v>
      </c>
      <c r="T43" s="32"/>
      <c r="U43" s="17"/>
      <c r="V43" s="31">
        <f t="shared" si="8"/>
        <v>0</v>
      </c>
      <c r="W43" s="18" t="str">
        <f t="shared" si="11"/>
        <v>!</v>
      </c>
      <c r="X43" s="32">
        <v>15526.251200000001</v>
      </c>
      <c r="Y43" s="32">
        <v>42.426699999999997</v>
      </c>
      <c r="Z43" s="32">
        <v>43.715699999999998</v>
      </c>
      <c r="AA43" s="32">
        <v>44.454300000000003</v>
      </c>
      <c r="AB43" s="32"/>
      <c r="AC43" s="32"/>
      <c r="AD43" s="31">
        <f t="shared" si="10"/>
        <v>0</v>
      </c>
      <c r="AE43" s="19">
        <f>[1]!BJM($P43:$Q46,X43:Y46)</f>
        <v>0.38535231825338467</v>
      </c>
      <c r="AF43" s="19">
        <f>[1]!BJM($D43:$E46,H43:I46)</f>
        <v>2.080344851662641E-2</v>
      </c>
      <c r="AG43" s="19">
        <f>[1]!BJM($F43:$G46,J43:K46)</f>
        <v>2.8680166665462359E-2</v>
      </c>
      <c r="AH43" s="1"/>
      <c r="AI43" s="1"/>
      <c r="AJ43" s="1"/>
    </row>
    <row r="44" spans="1:36">
      <c r="A44" s="20"/>
      <c r="B44" s="20" t="s">
        <v>44</v>
      </c>
      <c r="C44" s="20">
        <v>27</v>
      </c>
      <c r="D44" s="38">
        <f t="shared" si="0"/>
        <v>9358.16</v>
      </c>
      <c r="E44" s="38">
        <f t="shared" si="1"/>
        <v>40.42</v>
      </c>
      <c r="F44" s="38">
        <f t="shared" si="2"/>
        <v>9358.16</v>
      </c>
      <c r="G44" s="38">
        <f t="shared" si="3"/>
        <v>41.76</v>
      </c>
      <c r="H44" s="38">
        <f t="shared" si="4"/>
        <v>9387.4159999999993</v>
      </c>
      <c r="I44" s="38">
        <f t="shared" si="5"/>
        <v>40.4373</v>
      </c>
      <c r="J44" s="38">
        <f t="shared" si="6"/>
        <v>9387.4159999999993</v>
      </c>
      <c r="K44" s="39">
        <f t="shared" si="7"/>
        <v>41.763399999999997</v>
      </c>
      <c r="L44" s="15">
        <v>9358.1551999999992</v>
      </c>
      <c r="M44" s="15">
        <v>39.042499999999997</v>
      </c>
      <c r="N44" s="15">
        <v>40.424399999999999</v>
      </c>
      <c r="O44" s="15">
        <v>41.762599999999999</v>
      </c>
      <c r="P44" s="16">
        <v>9358.16</v>
      </c>
      <c r="Q44" s="16">
        <v>39.04</v>
      </c>
      <c r="R44" s="16">
        <v>40.42</v>
      </c>
      <c r="S44" s="16">
        <v>41.76</v>
      </c>
      <c r="T44" s="16"/>
      <c r="U44" s="17"/>
      <c r="V44" s="15">
        <f t="shared" si="8"/>
        <v>0</v>
      </c>
      <c r="W44" s="21" t="str">
        <f t="shared" si="11"/>
        <v>!</v>
      </c>
      <c r="X44" s="16">
        <v>9387.4159999999993</v>
      </c>
      <c r="Y44" s="16">
        <v>39.0304</v>
      </c>
      <c r="Z44" s="16">
        <v>40.4373</v>
      </c>
      <c r="AA44" s="16">
        <v>41.763399999999997</v>
      </c>
      <c r="AB44" s="16"/>
      <c r="AC44" s="16"/>
      <c r="AD44" s="15">
        <f t="shared" si="10"/>
        <v>0</v>
      </c>
      <c r="AE44" s="22"/>
      <c r="AF44" s="22"/>
      <c r="AG44" s="22"/>
      <c r="AH44" s="1"/>
      <c r="AI44" s="1"/>
      <c r="AJ44" s="1"/>
    </row>
    <row r="45" spans="1:36">
      <c r="A45" s="20"/>
      <c r="B45" s="20"/>
      <c r="C45" s="20">
        <v>32</v>
      </c>
      <c r="D45" s="38">
        <f t="shared" si="0"/>
        <v>5376.76</v>
      </c>
      <c r="E45" s="38">
        <f t="shared" si="1"/>
        <v>37.83</v>
      </c>
      <c r="F45" s="38">
        <f t="shared" si="2"/>
        <v>5376.76</v>
      </c>
      <c r="G45" s="38">
        <f t="shared" si="3"/>
        <v>39.659999999999997</v>
      </c>
      <c r="H45" s="38">
        <f t="shared" si="4"/>
        <v>5382.9463999999998</v>
      </c>
      <c r="I45" s="38">
        <f t="shared" si="5"/>
        <v>37.833799999999997</v>
      </c>
      <c r="J45" s="38">
        <f t="shared" si="6"/>
        <v>5382.9463999999998</v>
      </c>
      <c r="K45" s="39">
        <f t="shared" si="7"/>
        <v>39.669699999999999</v>
      </c>
      <c r="L45" s="15">
        <v>5376.7592000000004</v>
      </c>
      <c r="M45" s="15">
        <v>35.700299999999999</v>
      </c>
      <c r="N45" s="15">
        <v>37.834600000000002</v>
      </c>
      <c r="O45" s="15">
        <v>39.664900000000003</v>
      </c>
      <c r="P45" s="16">
        <v>5376.76</v>
      </c>
      <c r="Q45" s="16">
        <v>35.700000000000003</v>
      </c>
      <c r="R45" s="16">
        <v>37.83</v>
      </c>
      <c r="S45" s="16">
        <v>39.659999999999997</v>
      </c>
      <c r="T45" s="16"/>
      <c r="U45" s="17"/>
      <c r="V45" s="15">
        <f t="shared" si="8"/>
        <v>0</v>
      </c>
      <c r="W45" s="21" t="str">
        <f t="shared" si="11"/>
        <v>!</v>
      </c>
      <c r="X45" s="16">
        <v>5382.9463999999998</v>
      </c>
      <c r="Y45" s="16">
        <v>35.686199999999999</v>
      </c>
      <c r="Z45" s="16">
        <v>37.833799999999997</v>
      </c>
      <c r="AA45" s="16">
        <v>39.669699999999999</v>
      </c>
      <c r="AB45" s="16"/>
      <c r="AC45" s="16"/>
      <c r="AD45" s="15">
        <f t="shared" si="10"/>
        <v>0</v>
      </c>
      <c r="AE45" s="22"/>
      <c r="AF45" s="22"/>
      <c r="AG45" s="22"/>
      <c r="AH45" s="1"/>
      <c r="AI45" s="1"/>
      <c r="AJ45" s="1"/>
    </row>
    <row r="46" spans="1:36" ht="17.25" thickBot="1">
      <c r="A46" s="23"/>
      <c r="B46" s="23"/>
      <c r="C46" s="23">
        <v>37</v>
      </c>
      <c r="D46" s="40">
        <f t="shared" si="0"/>
        <v>2698.14</v>
      </c>
      <c r="E46" s="40">
        <f t="shared" si="1"/>
        <v>35.79</v>
      </c>
      <c r="F46" s="40">
        <f t="shared" si="2"/>
        <v>2698.14</v>
      </c>
      <c r="G46" s="40">
        <f t="shared" si="3"/>
        <v>37.56</v>
      </c>
      <c r="H46" s="40">
        <f t="shared" si="4"/>
        <v>2696.3056000000001</v>
      </c>
      <c r="I46" s="40">
        <f t="shared" si="5"/>
        <v>35.792499999999997</v>
      </c>
      <c r="J46" s="40">
        <f t="shared" si="6"/>
        <v>2696.3056000000001</v>
      </c>
      <c r="K46" s="41">
        <f t="shared" si="7"/>
        <v>37.571100000000001</v>
      </c>
      <c r="L46" s="26">
        <v>2698.1448</v>
      </c>
      <c r="M46" s="26">
        <v>32.2851</v>
      </c>
      <c r="N46" s="26">
        <v>35.7866</v>
      </c>
      <c r="O46" s="26">
        <v>37.564100000000003</v>
      </c>
      <c r="P46" s="27">
        <v>2698.14</v>
      </c>
      <c r="Q46" s="27">
        <v>32.29</v>
      </c>
      <c r="R46" s="27">
        <v>35.79</v>
      </c>
      <c r="S46" s="27">
        <v>37.56</v>
      </c>
      <c r="T46" s="27"/>
      <c r="U46" s="28"/>
      <c r="V46" s="26">
        <f t="shared" si="8"/>
        <v>0</v>
      </c>
      <c r="W46" s="33" t="str">
        <f t="shared" si="11"/>
        <v>!</v>
      </c>
      <c r="X46" s="27">
        <v>2696.3056000000001</v>
      </c>
      <c r="Y46" s="27">
        <v>32.281799999999997</v>
      </c>
      <c r="Z46" s="27">
        <v>35.792499999999997</v>
      </c>
      <c r="AA46" s="27">
        <v>37.571100000000001</v>
      </c>
      <c r="AB46" s="27"/>
      <c r="AC46" s="27"/>
      <c r="AD46" s="26">
        <f t="shared" si="10"/>
        <v>0</v>
      </c>
      <c r="AE46" s="30"/>
      <c r="AF46" s="30"/>
      <c r="AG46" s="30"/>
      <c r="AH46" s="1"/>
      <c r="AI46" s="1"/>
      <c r="AJ46" s="1"/>
    </row>
    <row r="47" spans="1:36">
      <c r="A47" s="12" t="s">
        <v>45</v>
      </c>
      <c r="B47" s="12" t="s">
        <v>46</v>
      </c>
      <c r="C47" s="12">
        <v>22</v>
      </c>
      <c r="D47" s="36">
        <f t="shared" si="0"/>
        <v>5553.82</v>
      </c>
      <c r="E47" s="36">
        <f t="shared" si="1"/>
        <v>45.01</v>
      </c>
      <c r="F47" s="36">
        <f t="shared" si="2"/>
        <v>5553.82</v>
      </c>
      <c r="G47" s="36">
        <f t="shared" si="3"/>
        <v>44.78</v>
      </c>
      <c r="H47" s="36">
        <f t="shared" si="4"/>
        <v>5592.2448000000004</v>
      </c>
      <c r="I47" s="36">
        <f t="shared" si="5"/>
        <v>45.028300000000002</v>
      </c>
      <c r="J47" s="36">
        <f t="shared" si="6"/>
        <v>5592.2448000000004</v>
      </c>
      <c r="K47" s="37">
        <f t="shared" si="7"/>
        <v>44.793100000000003</v>
      </c>
      <c r="L47" s="31">
        <v>5553.8248000000003</v>
      </c>
      <c r="M47" s="31">
        <v>43.088000000000001</v>
      </c>
      <c r="N47" s="31">
        <v>45.012300000000003</v>
      </c>
      <c r="O47" s="31">
        <v>44.783900000000003</v>
      </c>
      <c r="P47" s="32">
        <v>5553.82</v>
      </c>
      <c r="Q47" s="32">
        <v>43.09</v>
      </c>
      <c r="R47" s="32">
        <v>45.01</v>
      </c>
      <c r="S47" s="32">
        <v>44.78</v>
      </c>
      <c r="T47" s="32"/>
      <c r="U47" s="17"/>
      <c r="V47" s="31">
        <f t="shared" si="8"/>
        <v>0</v>
      </c>
      <c r="W47" s="18" t="str">
        <f t="shared" si="11"/>
        <v>!</v>
      </c>
      <c r="X47" s="32">
        <v>5592.2448000000004</v>
      </c>
      <c r="Y47" s="32">
        <v>43.080199999999998</v>
      </c>
      <c r="Z47" s="32">
        <v>45.028300000000002</v>
      </c>
      <c r="AA47" s="32">
        <v>44.793100000000003</v>
      </c>
      <c r="AB47" s="32"/>
      <c r="AC47" s="32"/>
      <c r="AD47" s="31">
        <f t="shared" si="10"/>
        <v>0</v>
      </c>
      <c r="AE47" s="19">
        <f>[1]!BJM($P47:$Q50,X47:Y50)</f>
        <v>0.35114974381440511</v>
      </c>
      <c r="AF47" s="19">
        <f>[1]!BJM($D47:$E50,H47:I50)</f>
        <v>0.18118243711073845</v>
      </c>
      <c r="AG47" s="19">
        <f>[1]!BJM($F47:$G50,J47:K50)</f>
        <v>0.33216319210049861</v>
      </c>
      <c r="AH47" s="1"/>
      <c r="AI47" s="1"/>
      <c r="AJ47" s="1"/>
    </row>
    <row r="48" spans="1:36">
      <c r="A48" s="20" t="s">
        <v>47</v>
      </c>
      <c r="B48" s="20" t="s">
        <v>48</v>
      </c>
      <c r="C48" s="20">
        <v>27</v>
      </c>
      <c r="D48" s="38">
        <f t="shared" si="0"/>
        <v>3324.45</v>
      </c>
      <c r="E48" s="38">
        <f t="shared" si="1"/>
        <v>41.99</v>
      </c>
      <c r="F48" s="38">
        <f t="shared" si="2"/>
        <v>3324.45</v>
      </c>
      <c r="G48" s="38">
        <f t="shared" si="3"/>
        <v>41.5</v>
      </c>
      <c r="H48" s="38">
        <f t="shared" si="4"/>
        <v>3341.2055999999998</v>
      </c>
      <c r="I48" s="38">
        <f t="shared" si="5"/>
        <v>42.001100000000001</v>
      </c>
      <c r="J48" s="38">
        <f t="shared" si="6"/>
        <v>3341.2055999999998</v>
      </c>
      <c r="K48" s="39">
        <f t="shared" si="7"/>
        <v>41.496899999999997</v>
      </c>
      <c r="L48" s="15">
        <v>3324.4472000000001</v>
      </c>
      <c r="M48" s="15">
        <v>39.442</v>
      </c>
      <c r="N48" s="15">
        <v>41.993200000000002</v>
      </c>
      <c r="O48" s="15">
        <v>41.495800000000003</v>
      </c>
      <c r="P48" s="16">
        <v>3324.45</v>
      </c>
      <c r="Q48" s="16">
        <v>39.44</v>
      </c>
      <c r="R48" s="16">
        <v>41.99</v>
      </c>
      <c r="S48" s="16">
        <v>41.5</v>
      </c>
      <c r="T48" s="16"/>
      <c r="U48" s="17"/>
      <c r="V48" s="15">
        <f t="shared" si="8"/>
        <v>0</v>
      </c>
      <c r="W48" s="21" t="str">
        <f t="shared" si="11"/>
        <v>!</v>
      </c>
      <c r="X48" s="16">
        <v>3341.2055999999998</v>
      </c>
      <c r="Y48" s="16">
        <v>39.447200000000002</v>
      </c>
      <c r="Z48" s="16">
        <v>42.001100000000001</v>
      </c>
      <c r="AA48" s="16">
        <v>41.496899999999997</v>
      </c>
      <c r="AB48" s="16"/>
      <c r="AC48" s="16"/>
      <c r="AD48" s="15">
        <f t="shared" si="10"/>
        <v>0</v>
      </c>
      <c r="AE48" s="22"/>
      <c r="AF48" s="22"/>
      <c r="AG48" s="22"/>
      <c r="AH48" s="1"/>
      <c r="AI48" s="1"/>
      <c r="AJ48" s="1"/>
    </row>
    <row r="49" spans="1:36">
      <c r="A49" s="20"/>
      <c r="B49" s="20"/>
      <c r="C49" s="20">
        <v>32</v>
      </c>
      <c r="D49" s="38">
        <f t="shared" si="0"/>
        <v>1901.1</v>
      </c>
      <c r="E49" s="38">
        <f t="shared" si="1"/>
        <v>39.44</v>
      </c>
      <c r="F49" s="38">
        <f t="shared" si="2"/>
        <v>1901.1</v>
      </c>
      <c r="G49" s="38">
        <f t="shared" si="3"/>
        <v>38.79</v>
      </c>
      <c r="H49" s="38">
        <f t="shared" si="4"/>
        <v>1906.4168</v>
      </c>
      <c r="I49" s="38">
        <f t="shared" si="5"/>
        <v>39.4587</v>
      </c>
      <c r="J49" s="38">
        <f t="shared" si="6"/>
        <v>1906.4168</v>
      </c>
      <c r="K49" s="39">
        <f t="shared" si="7"/>
        <v>38.805999999999997</v>
      </c>
      <c r="L49" s="15">
        <v>1901.104</v>
      </c>
      <c r="M49" s="15">
        <v>36.066800000000001</v>
      </c>
      <c r="N49" s="15">
        <v>39.441600000000001</v>
      </c>
      <c r="O49" s="15">
        <v>38.793399999999998</v>
      </c>
      <c r="P49" s="16">
        <v>1901.1</v>
      </c>
      <c r="Q49" s="16">
        <v>36.07</v>
      </c>
      <c r="R49" s="16">
        <v>39.44</v>
      </c>
      <c r="S49" s="16">
        <v>38.79</v>
      </c>
      <c r="T49" s="16"/>
      <c r="U49" s="17"/>
      <c r="V49" s="15">
        <f t="shared" si="8"/>
        <v>0</v>
      </c>
      <c r="W49" s="21" t="str">
        <f t="shared" si="11"/>
        <v>!</v>
      </c>
      <c r="X49" s="16">
        <v>1906.4168</v>
      </c>
      <c r="Y49" s="16">
        <v>36.069600000000001</v>
      </c>
      <c r="Z49" s="16">
        <v>39.4587</v>
      </c>
      <c r="AA49" s="16">
        <v>38.805999999999997</v>
      </c>
      <c r="AB49" s="16"/>
      <c r="AC49" s="16"/>
      <c r="AD49" s="15">
        <f t="shared" si="10"/>
        <v>0</v>
      </c>
      <c r="AE49" s="22"/>
      <c r="AF49" s="22"/>
      <c r="AG49" s="22"/>
      <c r="AH49" s="1"/>
      <c r="AI49" s="1"/>
      <c r="AJ49" s="1"/>
    </row>
    <row r="50" spans="1:36" ht="17.25" thickBot="1">
      <c r="A50" s="20"/>
      <c r="B50" s="23"/>
      <c r="C50" s="23">
        <v>37</v>
      </c>
      <c r="D50" s="40">
        <f t="shared" si="0"/>
        <v>1035.23</v>
      </c>
      <c r="E50" s="40">
        <f t="shared" si="1"/>
        <v>37.17</v>
      </c>
      <c r="F50" s="40">
        <f t="shared" si="2"/>
        <v>1035.23</v>
      </c>
      <c r="G50" s="40">
        <f t="shared" si="3"/>
        <v>36.24</v>
      </c>
      <c r="H50" s="40">
        <f t="shared" si="4"/>
        <v>1037.6784</v>
      </c>
      <c r="I50" s="40">
        <f t="shared" si="5"/>
        <v>37.165599999999998</v>
      </c>
      <c r="J50" s="40">
        <f t="shared" si="6"/>
        <v>1037.6784</v>
      </c>
      <c r="K50" s="41">
        <f t="shared" si="7"/>
        <v>36.239400000000003</v>
      </c>
      <c r="L50" s="26">
        <v>1035.2256</v>
      </c>
      <c r="M50" s="26">
        <v>32.910800000000002</v>
      </c>
      <c r="N50" s="26">
        <v>37.173299999999998</v>
      </c>
      <c r="O50" s="26">
        <v>36.237900000000003</v>
      </c>
      <c r="P50" s="27">
        <v>1035.23</v>
      </c>
      <c r="Q50" s="27">
        <v>32.909999999999997</v>
      </c>
      <c r="R50" s="27">
        <v>37.17</v>
      </c>
      <c r="S50" s="27">
        <v>36.24</v>
      </c>
      <c r="T50" s="27"/>
      <c r="U50" s="28"/>
      <c r="V50" s="26">
        <f t="shared" si="8"/>
        <v>0</v>
      </c>
      <c r="W50" s="33" t="str">
        <f t="shared" si="11"/>
        <v>!</v>
      </c>
      <c r="X50" s="27">
        <v>1037.6784</v>
      </c>
      <c r="Y50" s="27">
        <v>32.927100000000003</v>
      </c>
      <c r="Z50" s="27">
        <v>37.165599999999998</v>
      </c>
      <c r="AA50" s="27">
        <v>36.239400000000003</v>
      </c>
      <c r="AB50" s="27"/>
      <c r="AC50" s="27"/>
      <c r="AD50" s="26">
        <f t="shared" si="10"/>
        <v>0</v>
      </c>
      <c r="AE50" s="30"/>
      <c r="AF50" s="30"/>
      <c r="AG50" s="30"/>
      <c r="AH50" s="1"/>
      <c r="AI50" s="1"/>
      <c r="AJ50" s="1"/>
    </row>
    <row r="51" spans="1:36">
      <c r="A51" s="20"/>
      <c r="B51" s="12" t="s">
        <v>49</v>
      </c>
      <c r="C51" s="12">
        <v>22</v>
      </c>
      <c r="D51" s="34">
        <f t="shared" si="0"/>
        <v>13737.67</v>
      </c>
      <c r="E51" s="34">
        <f t="shared" si="1"/>
        <v>43.28</v>
      </c>
      <c r="F51" s="34">
        <f t="shared" si="2"/>
        <v>13737.67</v>
      </c>
      <c r="G51" s="34">
        <f t="shared" si="3"/>
        <v>44.17</v>
      </c>
      <c r="H51" s="34">
        <f t="shared" si="4"/>
        <v>13779.714400000001</v>
      </c>
      <c r="I51" s="34">
        <f t="shared" si="5"/>
        <v>43.281700000000001</v>
      </c>
      <c r="J51" s="34">
        <f t="shared" si="6"/>
        <v>13779.714400000001</v>
      </c>
      <c r="K51" s="35">
        <f t="shared" si="7"/>
        <v>44.171900000000001</v>
      </c>
      <c r="L51" s="31">
        <v>13737.6728</v>
      </c>
      <c r="M51" s="31">
        <v>41.3386</v>
      </c>
      <c r="N51" s="31">
        <v>43.279299999999999</v>
      </c>
      <c r="O51" s="31">
        <v>44.167299999999997</v>
      </c>
      <c r="P51" s="32">
        <v>13737.67</v>
      </c>
      <c r="Q51" s="32">
        <v>41.34</v>
      </c>
      <c r="R51" s="32">
        <v>43.28</v>
      </c>
      <c r="S51" s="32">
        <v>44.17</v>
      </c>
      <c r="T51" s="32"/>
      <c r="U51" s="17"/>
      <c r="V51" s="31">
        <f t="shared" si="8"/>
        <v>0</v>
      </c>
      <c r="W51" s="18" t="str">
        <f t="shared" si="11"/>
        <v>!</v>
      </c>
      <c r="X51" s="32">
        <v>13779.714400000001</v>
      </c>
      <c r="Y51" s="32">
        <v>41.325800000000001</v>
      </c>
      <c r="Z51" s="32">
        <v>43.281700000000001</v>
      </c>
      <c r="AA51" s="32">
        <v>44.171900000000001</v>
      </c>
      <c r="AB51" s="32"/>
      <c r="AC51" s="32"/>
      <c r="AD51" s="31">
        <f t="shared" si="10"/>
        <v>0</v>
      </c>
      <c r="AE51" s="19">
        <f>[1]!BJM($P51:$Q54,X51:Y54)</f>
        <v>0.27795658266824841</v>
      </c>
      <c r="AF51" s="19">
        <f>[1]!BJM($D51:$E54,H51:I54)</f>
        <v>0.20464230975905107</v>
      </c>
      <c r="AG51" s="19">
        <f>[1]!BJM($F51:$G54,J51:K54)</f>
        <v>0.31929448823995177</v>
      </c>
      <c r="AH51" s="1"/>
      <c r="AI51" s="1"/>
      <c r="AJ51" s="1"/>
    </row>
    <row r="52" spans="1:36">
      <c r="A52" s="20"/>
      <c r="B52" s="20" t="s">
        <v>50</v>
      </c>
      <c r="C52" s="20">
        <v>27</v>
      </c>
      <c r="D52" s="13">
        <f t="shared" si="0"/>
        <v>8697.99</v>
      </c>
      <c r="E52" s="13">
        <f t="shared" si="1"/>
        <v>40.700000000000003</v>
      </c>
      <c r="F52" s="13">
        <f t="shared" si="2"/>
        <v>8697.99</v>
      </c>
      <c r="G52" s="13">
        <f t="shared" si="3"/>
        <v>41.71</v>
      </c>
      <c r="H52" s="13">
        <f t="shared" si="4"/>
        <v>8726.4015999999992</v>
      </c>
      <c r="I52" s="13">
        <f t="shared" si="5"/>
        <v>40.705399999999997</v>
      </c>
      <c r="J52" s="13">
        <f t="shared" si="6"/>
        <v>8726.4015999999992</v>
      </c>
      <c r="K52" s="14">
        <f t="shared" si="7"/>
        <v>41.71</v>
      </c>
      <c r="L52" s="15">
        <v>8697.9943999999996</v>
      </c>
      <c r="M52" s="15">
        <v>36.855800000000002</v>
      </c>
      <c r="N52" s="15">
        <v>40.7029</v>
      </c>
      <c r="O52" s="15">
        <v>41.707099999999997</v>
      </c>
      <c r="P52" s="16">
        <v>8697.99</v>
      </c>
      <c r="Q52" s="16">
        <v>36.86</v>
      </c>
      <c r="R52" s="16">
        <v>40.700000000000003</v>
      </c>
      <c r="S52" s="16">
        <v>41.71</v>
      </c>
      <c r="T52" s="16"/>
      <c r="U52" s="17"/>
      <c r="V52" s="15">
        <f t="shared" si="8"/>
        <v>0</v>
      </c>
      <c r="W52" s="21" t="str">
        <f t="shared" si="11"/>
        <v>!</v>
      </c>
      <c r="X52" s="16">
        <v>8726.4015999999992</v>
      </c>
      <c r="Y52" s="16">
        <v>36.860999999999997</v>
      </c>
      <c r="Z52" s="16">
        <v>40.705399999999997</v>
      </c>
      <c r="AA52" s="16">
        <v>41.71</v>
      </c>
      <c r="AB52" s="16"/>
      <c r="AC52" s="16"/>
      <c r="AD52" s="15">
        <f t="shared" si="10"/>
        <v>0</v>
      </c>
      <c r="AE52" s="22"/>
      <c r="AF52" s="22"/>
      <c r="AG52" s="22"/>
      <c r="AH52" s="1"/>
      <c r="AI52" s="1"/>
      <c r="AJ52" s="1"/>
    </row>
    <row r="53" spans="1:36">
      <c r="A53" s="20"/>
      <c r="B53" s="20"/>
      <c r="C53" s="20">
        <v>32</v>
      </c>
      <c r="D53" s="13">
        <f t="shared" si="0"/>
        <v>5363.62</v>
      </c>
      <c r="E53" s="13">
        <f t="shared" si="1"/>
        <v>39.06</v>
      </c>
      <c r="F53" s="13">
        <f t="shared" si="2"/>
        <v>5363.62</v>
      </c>
      <c r="G53" s="13">
        <f t="shared" si="3"/>
        <v>39.93</v>
      </c>
      <c r="H53" s="13">
        <f t="shared" si="4"/>
        <v>5376.7312000000002</v>
      </c>
      <c r="I53" s="13">
        <f t="shared" si="5"/>
        <v>39.060299999999998</v>
      </c>
      <c r="J53" s="13">
        <f t="shared" si="6"/>
        <v>5376.7312000000002</v>
      </c>
      <c r="K53" s="14">
        <f t="shared" si="7"/>
        <v>39.930700000000002</v>
      </c>
      <c r="L53" s="15">
        <v>5363.6239999999998</v>
      </c>
      <c r="M53" s="15">
        <v>33.090200000000003</v>
      </c>
      <c r="N53" s="15">
        <v>39.058599999999998</v>
      </c>
      <c r="O53" s="15">
        <v>39.930199999999999</v>
      </c>
      <c r="P53" s="16">
        <v>5363.62</v>
      </c>
      <c r="Q53" s="16">
        <v>33.090000000000003</v>
      </c>
      <c r="R53" s="16">
        <v>39.06</v>
      </c>
      <c r="S53" s="16">
        <v>39.93</v>
      </c>
      <c r="T53" s="16"/>
      <c r="U53" s="17"/>
      <c r="V53" s="15">
        <f t="shared" si="8"/>
        <v>0</v>
      </c>
      <c r="W53" s="21" t="str">
        <f t="shared" si="11"/>
        <v>!</v>
      </c>
      <c r="X53" s="16">
        <v>5376.7312000000002</v>
      </c>
      <c r="Y53" s="16">
        <v>33.089199999999998</v>
      </c>
      <c r="Z53" s="16">
        <v>39.060299999999998</v>
      </c>
      <c r="AA53" s="16">
        <v>39.930700000000002</v>
      </c>
      <c r="AB53" s="16"/>
      <c r="AC53" s="16"/>
      <c r="AD53" s="15">
        <f t="shared" si="10"/>
        <v>0</v>
      </c>
      <c r="AE53" s="22"/>
      <c r="AF53" s="22"/>
      <c r="AG53" s="22"/>
      <c r="AH53" s="1"/>
      <c r="AI53" s="1"/>
      <c r="AJ53" s="1"/>
    </row>
    <row r="54" spans="1:36" ht="17.25" thickBot="1">
      <c r="A54" s="20"/>
      <c r="B54" s="23"/>
      <c r="C54" s="23">
        <v>37</v>
      </c>
      <c r="D54" s="24">
        <f t="shared" si="0"/>
        <v>3153.38</v>
      </c>
      <c r="E54" s="24">
        <f t="shared" si="1"/>
        <v>37.83</v>
      </c>
      <c r="F54" s="24">
        <f t="shared" si="2"/>
        <v>3153.38</v>
      </c>
      <c r="G54" s="24">
        <f t="shared" si="3"/>
        <v>38.229999999999997</v>
      </c>
      <c r="H54" s="24">
        <f t="shared" si="4"/>
        <v>3156.9056</v>
      </c>
      <c r="I54" s="24">
        <f t="shared" si="5"/>
        <v>37.829799999999999</v>
      </c>
      <c r="J54" s="24">
        <f t="shared" si="6"/>
        <v>3156.9056</v>
      </c>
      <c r="K54" s="25">
        <f t="shared" si="7"/>
        <v>38.217799999999997</v>
      </c>
      <c r="L54" s="26">
        <v>3153.3847999999998</v>
      </c>
      <c r="M54" s="26">
        <v>29.5319</v>
      </c>
      <c r="N54" s="26">
        <v>37.829500000000003</v>
      </c>
      <c r="O54" s="26">
        <v>38.229999999999997</v>
      </c>
      <c r="P54" s="27">
        <v>3153.38</v>
      </c>
      <c r="Q54" s="27">
        <v>29.53</v>
      </c>
      <c r="R54" s="27">
        <v>37.83</v>
      </c>
      <c r="S54" s="27">
        <v>38.229999999999997</v>
      </c>
      <c r="T54" s="27"/>
      <c r="U54" s="28"/>
      <c r="V54" s="26">
        <f t="shared" si="8"/>
        <v>0</v>
      </c>
      <c r="W54" s="33" t="str">
        <f t="shared" si="11"/>
        <v>!</v>
      </c>
      <c r="X54" s="27">
        <v>3156.9056</v>
      </c>
      <c r="Y54" s="27">
        <v>29.5349</v>
      </c>
      <c r="Z54" s="27">
        <v>37.829799999999999</v>
      </c>
      <c r="AA54" s="27">
        <v>38.217799999999997</v>
      </c>
      <c r="AB54" s="27"/>
      <c r="AC54" s="27"/>
      <c r="AD54" s="26">
        <f t="shared" si="10"/>
        <v>0</v>
      </c>
      <c r="AE54" s="30"/>
      <c r="AF54" s="30"/>
      <c r="AG54" s="30"/>
      <c r="AH54" s="1"/>
      <c r="AI54" s="1"/>
      <c r="AJ54" s="1"/>
    </row>
    <row r="55" spans="1:36">
      <c r="A55" s="20"/>
      <c r="B55" s="12" t="s">
        <v>51</v>
      </c>
      <c r="C55" s="12">
        <v>22</v>
      </c>
      <c r="D55" s="36">
        <f t="shared" si="0"/>
        <v>11975.75</v>
      </c>
      <c r="E55" s="36">
        <f t="shared" si="1"/>
        <v>42.18</v>
      </c>
      <c r="F55" s="36">
        <f t="shared" si="2"/>
        <v>11975.75</v>
      </c>
      <c r="G55" s="36">
        <f t="shared" si="3"/>
        <v>42.87</v>
      </c>
      <c r="H55" s="36">
        <f t="shared" si="4"/>
        <v>12017.3992</v>
      </c>
      <c r="I55" s="36">
        <f t="shared" si="5"/>
        <v>42.180199999999999</v>
      </c>
      <c r="J55" s="36">
        <f t="shared" si="6"/>
        <v>12017.3992</v>
      </c>
      <c r="K55" s="37">
        <f t="shared" si="7"/>
        <v>42.869799999999998</v>
      </c>
      <c r="L55" s="31">
        <v>11975.7464</v>
      </c>
      <c r="M55" s="31">
        <v>41.178100000000001</v>
      </c>
      <c r="N55" s="31">
        <v>42.177399999999999</v>
      </c>
      <c r="O55" s="31">
        <v>42.870100000000001</v>
      </c>
      <c r="P55" s="32">
        <v>11975.75</v>
      </c>
      <c r="Q55" s="32">
        <v>41.18</v>
      </c>
      <c r="R55" s="32">
        <v>42.18</v>
      </c>
      <c r="S55" s="32">
        <v>42.87</v>
      </c>
      <c r="T55" s="32"/>
      <c r="U55" s="17"/>
      <c r="V55" s="31">
        <f t="shared" si="8"/>
        <v>0</v>
      </c>
      <c r="W55" s="18" t="str">
        <f t="shared" si="11"/>
        <v>!</v>
      </c>
      <c r="X55" s="32">
        <v>12017.3992</v>
      </c>
      <c r="Y55" s="32">
        <v>41.191400000000002</v>
      </c>
      <c r="Z55" s="32">
        <v>42.180199999999999</v>
      </c>
      <c r="AA55" s="32">
        <v>42.869799999999998</v>
      </c>
      <c r="AB55" s="32"/>
      <c r="AC55" s="32"/>
      <c r="AD55" s="31">
        <f t="shared" si="10"/>
        <v>0</v>
      </c>
      <c r="AE55" s="19">
        <f>[1]!BJM($P55:$Q58,X55:Y58)</f>
        <v>-4.6373119520370931E-2</v>
      </c>
      <c r="AF55" s="19">
        <f>[1]!BJM($D55:$E58,H55:I58)</f>
        <v>0.14723311920101789</v>
      </c>
      <c r="AG55" s="19">
        <f>[1]!BJM($F55:$G58,J55:K58)</f>
        <v>0.11225912248580272</v>
      </c>
      <c r="AH55" s="1"/>
      <c r="AI55" s="1"/>
      <c r="AJ55" s="1"/>
    </row>
    <row r="56" spans="1:36">
      <c r="A56" s="20"/>
      <c r="B56" s="20" t="s">
        <v>52</v>
      </c>
      <c r="C56" s="20">
        <v>27</v>
      </c>
      <c r="D56" s="38">
        <f t="shared" si="0"/>
        <v>7372.72</v>
      </c>
      <c r="E56" s="38">
        <f t="shared" si="1"/>
        <v>39.020000000000003</v>
      </c>
      <c r="F56" s="38">
        <f t="shared" si="2"/>
        <v>7372.72</v>
      </c>
      <c r="G56" s="38">
        <f t="shared" si="3"/>
        <v>39.53</v>
      </c>
      <c r="H56" s="38">
        <f t="shared" si="4"/>
        <v>7388.4831999999997</v>
      </c>
      <c r="I56" s="38">
        <f t="shared" si="5"/>
        <v>39.021700000000003</v>
      </c>
      <c r="J56" s="38">
        <f t="shared" si="6"/>
        <v>7388.4831999999997</v>
      </c>
      <c r="K56" s="39">
        <f t="shared" si="7"/>
        <v>39.536900000000003</v>
      </c>
      <c r="L56" s="15">
        <v>7372.7248</v>
      </c>
      <c r="M56" s="15">
        <v>36.759399999999999</v>
      </c>
      <c r="N56" s="15">
        <v>39.021599999999999</v>
      </c>
      <c r="O56" s="15">
        <v>39.531199999999998</v>
      </c>
      <c r="P56" s="16">
        <v>7372.72</v>
      </c>
      <c r="Q56" s="16">
        <v>36.76</v>
      </c>
      <c r="R56" s="16">
        <v>39.020000000000003</v>
      </c>
      <c r="S56" s="16">
        <v>39.53</v>
      </c>
      <c r="T56" s="16"/>
      <c r="U56" s="17"/>
      <c r="V56" s="15">
        <f t="shared" si="8"/>
        <v>0</v>
      </c>
      <c r="W56" s="21" t="str">
        <f t="shared" si="11"/>
        <v>!</v>
      </c>
      <c r="X56" s="16">
        <v>7388.4831999999997</v>
      </c>
      <c r="Y56" s="16">
        <v>36.770600000000002</v>
      </c>
      <c r="Z56" s="16">
        <v>39.021700000000003</v>
      </c>
      <c r="AA56" s="16">
        <v>39.536900000000003</v>
      </c>
      <c r="AB56" s="16"/>
      <c r="AC56" s="16"/>
      <c r="AD56" s="15">
        <f t="shared" si="10"/>
        <v>0</v>
      </c>
      <c r="AE56" s="22"/>
      <c r="AF56" s="22"/>
      <c r="AG56" s="22"/>
      <c r="AH56" s="1"/>
      <c r="AI56" s="1"/>
      <c r="AJ56" s="1"/>
    </row>
    <row r="57" spans="1:36">
      <c r="A57" s="20"/>
      <c r="B57" s="20"/>
      <c r="C57" s="20">
        <v>32</v>
      </c>
      <c r="D57" s="38">
        <f t="shared" si="0"/>
        <v>4188.21</v>
      </c>
      <c r="E57" s="38">
        <f t="shared" si="1"/>
        <v>36.56</v>
      </c>
      <c r="F57" s="38">
        <f t="shared" si="2"/>
        <v>4188.21</v>
      </c>
      <c r="G57" s="38">
        <f t="shared" si="3"/>
        <v>37.01</v>
      </c>
      <c r="H57" s="38">
        <f t="shared" si="4"/>
        <v>4191.7168000000001</v>
      </c>
      <c r="I57" s="38">
        <f t="shared" si="5"/>
        <v>36.561700000000002</v>
      </c>
      <c r="J57" s="38">
        <f t="shared" si="6"/>
        <v>4191.7168000000001</v>
      </c>
      <c r="K57" s="39">
        <f t="shared" si="7"/>
        <v>37.01</v>
      </c>
      <c r="L57" s="15">
        <v>4188.2056000000002</v>
      </c>
      <c r="M57" s="15">
        <v>32.823900000000002</v>
      </c>
      <c r="N57" s="15">
        <v>36.556399999999996</v>
      </c>
      <c r="O57" s="15">
        <v>37.008600000000001</v>
      </c>
      <c r="P57" s="16">
        <v>4188.21</v>
      </c>
      <c r="Q57" s="16">
        <v>32.82</v>
      </c>
      <c r="R57" s="16">
        <v>36.56</v>
      </c>
      <c r="S57" s="16">
        <v>37.01</v>
      </c>
      <c r="T57" s="16"/>
      <c r="U57" s="17"/>
      <c r="V57" s="15">
        <f t="shared" si="8"/>
        <v>0</v>
      </c>
      <c r="W57" s="21" t="str">
        <f t="shared" si="11"/>
        <v>!</v>
      </c>
      <c r="X57" s="16">
        <v>4191.7168000000001</v>
      </c>
      <c r="Y57" s="16">
        <v>32.838799999999999</v>
      </c>
      <c r="Z57" s="16">
        <v>36.561700000000002</v>
      </c>
      <c r="AA57" s="16">
        <v>37.01</v>
      </c>
      <c r="AB57" s="16"/>
      <c r="AC57" s="16"/>
      <c r="AD57" s="15">
        <f t="shared" si="10"/>
        <v>0</v>
      </c>
      <c r="AE57" s="22"/>
      <c r="AF57" s="22"/>
      <c r="AG57" s="22"/>
      <c r="AH57" s="1"/>
      <c r="AI57" s="1"/>
      <c r="AJ57" s="1"/>
    </row>
    <row r="58" spans="1:36" ht="17.25" thickBot="1">
      <c r="A58" s="20"/>
      <c r="B58" s="23"/>
      <c r="C58" s="23">
        <v>37</v>
      </c>
      <c r="D58" s="40">
        <f t="shared" si="0"/>
        <v>2115.0300000000002</v>
      </c>
      <c r="E58" s="40">
        <f t="shared" si="1"/>
        <v>34.39</v>
      </c>
      <c r="F58" s="40">
        <f t="shared" si="2"/>
        <v>2115.0300000000002</v>
      </c>
      <c r="G58" s="40">
        <f t="shared" si="3"/>
        <v>34.86</v>
      </c>
      <c r="H58" s="40">
        <f t="shared" si="4"/>
        <v>2114.652</v>
      </c>
      <c r="I58" s="40">
        <f t="shared" si="5"/>
        <v>34.389299999999999</v>
      </c>
      <c r="J58" s="40">
        <f t="shared" si="6"/>
        <v>2114.652</v>
      </c>
      <c r="K58" s="41">
        <f t="shared" si="7"/>
        <v>34.8598</v>
      </c>
      <c r="L58" s="26">
        <v>2115.0304000000001</v>
      </c>
      <c r="M58" s="26">
        <v>29.266200000000001</v>
      </c>
      <c r="N58" s="26">
        <v>34.390500000000003</v>
      </c>
      <c r="O58" s="26">
        <v>34.862299999999998</v>
      </c>
      <c r="P58" s="27">
        <v>2115.0300000000002</v>
      </c>
      <c r="Q58" s="27">
        <v>29.27</v>
      </c>
      <c r="R58" s="27">
        <v>34.39</v>
      </c>
      <c r="S58" s="27">
        <v>34.86</v>
      </c>
      <c r="T58" s="27"/>
      <c r="U58" s="28"/>
      <c r="V58" s="26">
        <f t="shared" si="8"/>
        <v>0</v>
      </c>
      <c r="W58" s="33" t="str">
        <f t="shared" si="11"/>
        <v>!</v>
      </c>
      <c r="X58" s="27">
        <v>2114.652</v>
      </c>
      <c r="Y58" s="27">
        <v>29.285</v>
      </c>
      <c r="Z58" s="27">
        <v>34.389299999999999</v>
      </c>
      <c r="AA58" s="27">
        <v>34.8598</v>
      </c>
      <c r="AB58" s="27"/>
      <c r="AC58" s="27"/>
      <c r="AD58" s="26">
        <f t="shared" si="10"/>
        <v>0</v>
      </c>
      <c r="AE58" s="30"/>
      <c r="AF58" s="30"/>
      <c r="AG58" s="30"/>
      <c r="AH58" s="1"/>
      <c r="AI58" s="1"/>
      <c r="AJ58" s="1"/>
    </row>
    <row r="59" spans="1:36">
      <c r="A59" s="20"/>
      <c r="B59" s="12" t="s">
        <v>53</v>
      </c>
      <c r="C59" s="12">
        <v>22</v>
      </c>
      <c r="D59" s="34">
        <f t="shared" si="0"/>
        <v>4652.57</v>
      </c>
      <c r="E59" s="34">
        <f t="shared" si="1"/>
        <v>43.26</v>
      </c>
      <c r="F59" s="34">
        <f t="shared" si="2"/>
        <v>4652.57</v>
      </c>
      <c r="G59" s="34">
        <f t="shared" si="3"/>
        <v>44.02</v>
      </c>
      <c r="H59" s="34">
        <f t="shared" si="4"/>
        <v>4670.1216000000004</v>
      </c>
      <c r="I59" s="34">
        <f t="shared" si="5"/>
        <v>43.264000000000003</v>
      </c>
      <c r="J59" s="34">
        <f t="shared" si="6"/>
        <v>4670.1216000000004</v>
      </c>
      <c r="K59" s="35">
        <f t="shared" si="7"/>
        <v>44.023699999999998</v>
      </c>
      <c r="L59" s="31">
        <v>4652.5663999999997</v>
      </c>
      <c r="M59" s="31">
        <v>42.672699999999999</v>
      </c>
      <c r="N59" s="31">
        <v>43.261600000000001</v>
      </c>
      <c r="O59" s="31">
        <v>44.022100000000002</v>
      </c>
      <c r="P59" s="32">
        <v>4652.57</v>
      </c>
      <c r="Q59" s="32">
        <v>42.67</v>
      </c>
      <c r="R59" s="32">
        <v>43.26</v>
      </c>
      <c r="S59" s="32">
        <v>44.02</v>
      </c>
      <c r="T59" s="32"/>
      <c r="U59" s="17"/>
      <c r="V59" s="31">
        <f t="shared" si="8"/>
        <v>0</v>
      </c>
      <c r="W59" s="18" t="str">
        <f t="shared" si="11"/>
        <v>!</v>
      </c>
      <c r="X59" s="32">
        <v>4670.1216000000004</v>
      </c>
      <c r="Y59" s="32">
        <v>42.660699999999999</v>
      </c>
      <c r="Z59" s="32">
        <v>43.264000000000003</v>
      </c>
      <c r="AA59" s="32">
        <v>44.023699999999998</v>
      </c>
      <c r="AB59" s="32"/>
      <c r="AC59" s="32"/>
      <c r="AD59" s="31">
        <f t="shared" si="10"/>
        <v>0</v>
      </c>
      <c r="AE59" s="19">
        <f>[1]!BJM($P59:$Q62,X59:Y62)</f>
        <v>0.29282848270753004</v>
      </c>
      <c r="AF59" s="19">
        <f>[1]!BJM($D59:$E62,H59:I62)</f>
        <v>0.29709891686788836</v>
      </c>
      <c r="AG59" s="19">
        <f>[1]!BJM($F59:$G62,J59:K62)</f>
        <v>0.17334300420084325</v>
      </c>
      <c r="AH59" s="1"/>
      <c r="AI59" s="1"/>
      <c r="AJ59" s="1"/>
    </row>
    <row r="60" spans="1:36">
      <c r="A60" s="20"/>
      <c r="B60" s="20" t="s">
        <v>44</v>
      </c>
      <c r="C60" s="20">
        <v>27</v>
      </c>
      <c r="D60" s="13">
        <f t="shared" si="0"/>
        <v>2822.56</v>
      </c>
      <c r="E60" s="13">
        <f t="shared" si="1"/>
        <v>39.89</v>
      </c>
      <c r="F60" s="13">
        <f t="shared" si="2"/>
        <v>2822.56</v>
      </c>
      <c r="G60" s="13">
        <f t="shared" si="3"/>
        <v>41.09</v>
      </c>
      <c r="H60" s="13">
        <f t="shared" si="4"/>
        <v>2831.3384000000001</v>
      </c>
      <c r="I60" s="13">
        <f t="shared" si="5"/>
        <v>39.890599999999999</v>
      </c>
      <c r="J60" s="13">
        <f t="shared" si="6"/>
        <v>2831.3384000000001</v>
      </c>
      <c r="K60" s="14">
        <f t="shared" si="7"/>
        <v>41.098199999999999</v>
      </c>
      <c r="L60" s="15">
        <v>2822.5576000000001</v>
      </c>
      <c r="M60" s="15">
        <v>38.576799999999999</v>
      </c>
      <c r="N60" s="15">
        <v>39.889499999999998</v>
      </c>
      <c r="O60" s="15">
        <v>41.087800000000001</v>
      </c>
      <c r="P60" s="16">
        <v>2822.56</v>
      </c>
      <c r="Q60" s="16">
        <v>38.58</v>
      </c>
      <c r="R60" s="16">
        <v>39.89</v>
      </c>
      <c r="S60" s="16">
        <v>41.09</v>
      </c>
      <c r="T60" s="16"/>
      <c r="U60" s="17"/>
      <c r="V60" s="15">
        <f t="shared" si="8"/>
        <v>0</v>
      </c>
      <c r="W60" s="21" t="str">
        <f t="shared" si="11"/>
        <v>!</v>
      </c>
      <c r="X60" s="16">
        <v>2831.3384000000001</v>
      </c>
      <c r="Y60" s="16">
        <v>38.576599999999999</v>
      </c>
      <c r="Z60" s="16">
        <v>39.890599999999999</v>
      </c>
      <c r="AA60" s="16">
        <v>41.098199999999999</v>
      </c>
      <c r="AB60" s="16"/>
      <c r="AC60" s="16"/>
      <c r="AD60" s="15">
        <f t="shared" si="10"/>
        <v>0</v>
      </c>
      <c r="AE60" s="22"/>
      <c r="AF60" s="22"/>
      <c r="AG60" s="22"/>
      <c r="AH60" s="1"/>
      <c r="AI60" s="1"/>
      <c r="AJ60" s="1"/>
    </row>
    <row r="61" spans="1:36">
      <c r="A61" s="20"/>
      <c r="B61" s="20"/>
      <c r="C61" s="20">
        <v>32</v>
      </c>
      <c r="D61" s="13">
        <f t="shared" si="0"/>
        <v>1560.2</v>
      </c>
      <c r="E61" s="13">
        <f t="shared" si="1"/>
        <v>37.409999999999997</v>
      </c>
      <c r="F61" s="13">
        <f t="shared" si="2"/>
        <v>1560.2</v>
      </c>
      <c r="G61" s="13">
        <f t="shared" si="3"/>
        <v>38.619999999999997</v>
      </c>
      <c r="H61" s="13">
        <f t="shared" si="4"/>
        <v>1563.8824</v>
      </c>
      <c r="I61" s="13">
        <f t="shared" si="5"/>
        <v>37.404200000000003</v>
      </c>
      <c r="J61" s="13">
        <f t="shared" si="6"/>
        <v>1563.8824</v>
      </c>
      <c r="K61" s="14">
        <f t="shared" si="7"/>
        <v>38.619599999999998</v>
      </c>
      <c r="L61" s="15">
        <v>1560.1967999999999</v>
      </c>
      <c r="M61" s="15">
        <v>34.727699999999999</v>
      </c>
      <c r="N61" s="15">
        <v>37.406799999999997</v>
      </c>
      <c r="O61" s="15">
        <v>38.621000000000002</v>
      </c>
      <c r="P61" s="16">
        <v>1560.2</v>
      </c>
      <c r="Q61" s="16">
        <v>34.729999999999997</v>
      </c>
      <c r="R61" s="16">
        <v>37.409999999999997</v>
      </c>
      <c r="S61" s="16">
        <v>38.619999999999997</v>
      </c>
      <c r="T61" s="16"/>
      <c r="U61" s="17"/>
      <c r="V61" s="15">
        <f t="shared" si="8"/>
        <v>0</v>
      </c>
      <c r="W61" s="21" t="str">
        <f t="shared" si="11"/>
        <v>!</v>
      </c>
      <c r="X61" s="16">
        <v>1563.8824</v>
      </c>
      <c r="Y61" s="16">
        <v>34.731400000000001</v>
      </c>
      <c r="Z61" s="16">
        <v>37.404200000000003</v>
      </c>
      <c r="AA61" s="16">
        <v>38.619599999999998</v>
      </c>
      <c r="AB61" s="16"/>
      <c r="AC61" s="16"/>
      <c r="AD61" s="15">
        <f t="shared" si="10"/>
        <v>0</v>
      </c>
      <c r="AE61" s="22"/>
      <c r="AF61" s="22"/>
      <c r="AG61" s="22"/>
      <c r="AH61" s="1"/>
      <c r="AI61" s="1"/>
      <c r="AJ61" s="1"/>
    </row>
    <row r="62" spans="1:36" ht="17.25" thickBot="1">
      <c r="A62" s="23"/>
      <c r="B62" s="23"/>
      <c r="C62" s="23">
        <v>37</v>
      </c>
      <c r="D62" s="42">
        <f t="shared" si="0"/>
        <v>768.27</v>
      </c>
      <c r="E62" s="42">
        <f t="shared" si="1"/>
        <v>35.03</v>
      </c>
      <c r="F62" s="42">
        <f t="shared" si="2"/>
        <v>768.27</v>
      </c>
      <c r="G62" s="42">
        <f t="shared" si="3"/>
        <v>36.18</v>
      </c>
      <c r="H62" s="42">
        <f t="shared" si="4"/>
        <v>770.0376</v>
      </c>
      <c r="I62" s="42">
        <f t="shared" si="5"/>
        <v>35.035299999999999</v>
      </c>
      <c r="J62" s="42">
        <f t="shared" si="6"/>
        <v>770.0376</v>
      </c>
      <c r="K62" s="43">
        <f t="shared" si="7"/>
        <v>36.1892</v>
      </c>
      <c r="L62" s="26">
        <v>768.26800000000003</v>
      </c>
      <c r="M62" s="26">
        <v>31.408999999999999</v>
      </c>
      <c r="N62" s="26">
        <v>35.030299999999997</v>
      </c>
      <c r="O62" s="26">
        <v>36.182299999999998</v>
      </c>
      <c r="P62" s="27">
        <v>768.27</v>
      </c>
      <c r="Q62" s="27">
        <v>31.41</v>
      </c>
      <c r="R62" s="27">
        <v>35.03</v>
      </c>
      <c r="S62" s="27">
        <v>36.18</v>
      </c>
      <c r="T62" s="27"/>
      <c r="U62" s="28"/>
      <c r="V62" s="26">
        <f t="shared" si="8"/>
        <v>0</v>
      </c>
      <c r="W62" s="33" t="str">
        <f t="shared" si="11"/>
        <v>!</v>
      </c>
      <c r="X62" s="27">
        <v>770.0376</v>
      </c>
      <c r="Y62" s="27">
        <v>31.416499999999999</v>
      </c>
      <c r="Z62" s="27">
        <v>35.035299999999999</v>
      </c>
      <c r="AA62" s="27">
        <v>36.1892</v>
      </c>
      <c r="AB62" s="27"/>
      <c r="AC62" s="27"/>
      <c r="AD62" s="26">
        <f t="shared" si="10"/>
        <v>0</v>
      </c>
      <c r="AE62" s="30"/>
      <c r="AF62" s="30"/>
      <c r="AG62" s="30"/>
      <c r="AH62" s="1"/>
      <c r="AI62" s="1"/>
      <c r="AJ62" s="1"/>
    </row>
    <row r="63" spans="1:36">
      <c r="A63" s="12" t="s">
        <v>54</v>
      </c>
      <c r="B63" s="12" t="s">
        <v>55</v>
      </c>
      <c r="C63" s="12">
        <v>22</v>
      </c>
      <c r="D63" s="36">
        <f t="shared" si="0"/>
        <v>21820.21</v>
      </c>
      <c r="E63" s="36">
        <f t="shared" si="1"/>
        <v>47.31</v>
      </c>
      <c r="F63" s="36">
        <f t="shared" si="2"/>
        <v>21820.21</v>
      </c>
      <c r="G63" s="36">
        <f t="shared" si="3"/>
        <v>48.21</v>
      </c>
      <c r="H63" s="36">
        <f t="shared" si="4"/>
        <v>22051.0232</v>
      </c>
      <c r="I63" s="36">
        <f t="shared" si="5"/>
        <v>47.327300000000001</v>
      </c>
      <c r="J63" s="36">
        <f t="shared" si="6"/>
        <v>22051.0232</v>
      </c>
      <c r="K63" s="37">
        <f t="shared" si="7"/>
        <v>48.223300000000002</v>
      </c>
      <c r="L63" s="31">
        <v>21820.211200000002</v>
      </c>
      <c r="M63" s="31">
        <v>44.745399999999997</v>
      </c>
      <c r="N63" s="31">
        <v>47.310499999999998</v>
      </c>
      <c r="O63" s="31">
        <v>48.205399999999997</v>
      </c>
      <c r="P63" s="32">
        <v>21820.21</v>
      </c>
      <c r="Q63" s="32">
        <v>44.75</v>
      </c>
      <c r="R63" s="32">
        <v>47.31</v>
      </c>
      <c r="S63" s="32">
        <v>48.21</v>
      </c>
      <c r="T63" s="32"/>
      <c r="U63" s="17"/>
      <c r="V63" s="31">
        <f t="shared" si="8"/>
        <v>0</v>
      </c>
      <c r="W63" s="18" t="str">
        <f t="shared" si="11"/>
        <v>!</v>
      </c>
      <c r="X63" s="32">
        <v>22051.0232</v>
      </c>
      <c r="Y63" s="32">
        <v>44.739899999999999</v>
      </c>
      <c r="Z63" s="32">
        <v>47.327300000000001</v>
      </c>
      <c r="AA63" s="32">
        <v>48.223300000000002</v>
      </c>
      <c r="AB63" s="32"/>
      <c r="AC63" s="32"/>
      <c r="AD63" s="31">
        <f t="shared" si="10"/>
        <v>0</v>
      </c>
      <c r="AE63" s="19">
        <f>[1]!BJM($P63:$Q66,X63:Y66)</f>
        <v>0.82918236926372568</v>
      </c>
      <c r="AF63" s="19">
        <f>[1]!BJM($D63:$E66,H63:I66)</f>
        <v>0.86066078647095701</v>
      </c>
      <c r="AG63" s="19">
        <f>[1]!BJM($F63:$G66,J63:K66)</f>
        <v>0.67939695891370278</v>
      </c>
      <c r="AH63" s="1"/>
      <c r="AI63" s="1"/>
      <c r="AJ63" s="1"/>
    </row>
    <row r="64" spans="1:36">
      <c r="A64" s="20" t="s">
        <v>71</v>
      </c>
      <c r="B64" s="20" t="s">
        <v>57</v>
      </c>
      <c r="C64" s="20">
        <v>27</v>
      </c>
      <c r="D64" s="38">
        <f t="shared" si="0"/>
        <v>12954.99</v>
      </c>
      <c r="E64" s="38">
        <f t="shared" si="1"/>
        <v>45.82</v>
      </c>
      <c r="F64" s="38">
        <f t="shared" si="2"/>
        <v>12954.99</v>
      </c>
      <c r="G64" s="38">
        <f t="shared" si="3"/>
        <v>46.49</v>
      </c>
      <c r="H64" s="38">
        <f t="shared" si="4"/>
        <v>13067.4048</v>
      </c>
      <c r="I64" s="38">
        <f t="shared" si="5"/>
        <v>45.814500000000002</v>
      </c>
      <c r="J64" s="38">
        <f t="shared" si="6"/>
        <v>13067.4048</v>
      </c>
      <c r="K64" s="39">
        <f t="shared" si="7"/>
        <v>46.498399999999997</v>
      </c>
      <c r="L64" s="15">
        <v>12954.9856</v>
      </c>
      <c r="M64" s="15">
        <v>42.338999999999999</v>
      </c>
      <c r="N64" s="15">
        <v>45.819099999999999</v>
      </c>
      <c r="O64" s="15">
        <v>46.494199999999999</v>
      </c>
      <c r="P64" s="16">
        <v>12954.99</v>
      </c>
      <c r="Q64" s="16">
        <v>42.34</v>
      </c>
      <c r="R64" s="16">
        <v>45.82</v>
      </c>
      <c r="S64" s="16">
        <v>46.49</v>
      </c>
      <c r="T64" s="16"/>
      <c r="U64" s="17"/>
      <c r="V64" s="15">
        <f t="shared" si="8"/>
        <v>0</v>
      </c>
      <c r="W64" s="21" t="str">
        <f t="shared" si="11"/>
        <v>!</v>
      </c>
      <c r="X64" s="16">
        <v>13067.4048</v>
      </c>
      <c r="Y64" s="16">
        <v>42.3354</v>
      </c>
      <c r="Z64" s="16">
        <v>45.814500000000002</v>
      </c>
      <c r="AA64" s="16">
        <v>46.498399999999997</v>
      </c>
      <c r="AB64" s="16"/>
      <c r="AC64" s="16"/>
      <c r="AD64" s="15">
        <f t="shared" si="10"/>
        <v>0</v>
      </c>
      <c r="AE64" s="22"/>
      <c r="AF64" s="22"/>
      <c r="AG64" s="22"/>
      <c r="AH64" s="1"/>
      <c r="AI64" s="1"/>
      <c r="AJ64" s="1"/>
    </row>
    <row r="65" spans="1:36">
      <c r="A65" s="20"/>
      <c r="B65" s="20"/>
      <c r="C65" s="20">
        <v>32</v>
      </c>
      <c r="D65" s="38">
        <f t="shared" si="0"/>
        <v>7795.13</v>
      </c>
      <c r="E65" s="38">
        <f t="shared" si="1"/>
        <v>44.27</v>
      </c>
      <c r="F65" s="38">
        <f t="shared" si="2"/>
        <v>7795.13</v>
      </c>
      <c r="G65" s="38">
        <f t="shared" si="3"/>
        <v>44.75</v>
      </c>
      <c r="H65" s="38">
        <f t="shared" si="4"/>
        <v>7839.4639999999999</v>
      </c>
      <c r="I65" s="38">
        <f t="shared" si="5"/>
        <v>44.262599999999999</v>
      </c>
      <c r="J65" s="38">
        <f t="shared" si="6"/>
        <v>7839.4639999999999</v>
      </c>
      <c r="K65" s="39">
        <f t="shared" si="7"/>
        <v>44.747100000000003</v>
      </c>
      <c r="L65" s="15">
        <v>7795.1288000000004</v>
      </c>
      <c r="M65" s="15">
        <v>39.7254</v>
      </c>
      <c r="N65" s="15">
        <v>44.270699999999998</v>
      </c>
      <c r="O65" s="15">
        <v>44.7483</v>
      </c>
      <c r="P65" s="16">
        <v>7795.13</v>
      </c>
      <c r="Q65" s="16">
        <v>39.729999999999997</v>
      </c>
      <c r="R65" s="16">
        <v>44.27</v>
      </c>
      <c r="S65" s="16">
        <v>44.75</v>
      </c>
      <c r="T65" s="16"/>
      <c r="U65" s="17"/>
      <c r="V65" s="15">
        <f t="shared" si="8"/>
        <v>0</v>
      </c>
      <c r="W65" s="21" t="str">
        <f t="shared" si="11"/>
        <v>!</v>
      </c>
      <c r="X65" s="16">
        <v>7839.4639999999999</v>
      </c>
      <c r="Y65" s="16">
        <v>39.720700000000001</v>
      </c>
      <c r="Z65" s="16">
        <v>44.262599999999999</v>
      </c>
      <c r="AA65" s="16">
        <v>44.747100000000003</v>
      </c>
      <c r="AB65" s="16"/>
      <c r="AC65" s="16"/>
      <c r="AD65" s="15">
        <f t="shared" si="10"/>
        <v>0</v>
      </c>
      <c r="AE65" s="22"/>
      <c r="AF65" s="22"/>
      <c r="AG65" s="22"/>
      <c r="AH65" s="1"/>
      <c r="AI65" s="1"/>
      <c r="AJ65" s="1"/>
    </row>
    <row r="66" spans="1:36" ht="17.25" thickBot="1">
      <c r="A66" s="20"/>
      <c r="B66" s="23"/>
      <c r="C66" s="23">
        <v>37</v>
      </c>
      <c r="D66" s="40">
        <f t="shared" si="0"/>
        <v>4680.34</v>
      </c>
      <c r="E66" s="40">
        <f t="shared" si="1"/>
        <v>42.67</v>
      </c>
      <c r="F66" s="40">
        <f t="shared" si="2"/>
        <v>4680.34</v>
      </c>
      <c r="G66" s="40">
        <f t="shared" si="3"/>
        <v>42.92</v>
      </c>
      <c r="H66" s="40">
        <f t="shared" si="4"/>
        <v>4701.4312</v>
      </c>
      <c r="I66" s="40">
        <f t="shared" si="5"/>
        <v>42.656199999999998</v>
      </c>
      <c r="J66" s="40">
        <f t="shared" si="6"/>
        <v>4701.4312</v>
      </c>
      <c r="K66" s="41">
        <f t="shared" si="7"/>
        <v>42.900599999999997</v>
      </c>
      <c r="L66" s="26">
        <v>4680.3424000000005</v>
      </c>
      <c r="M66" s="26">
        <v>36.9131</v>
      </c>
      <c r="N66" s="26">
        <v>42.669400000000003</v>
      </c>
      <c r="O66" s="26">
        <v>42.917000000000002</v>
      </c>
      <c r="P66" s="27">
        <v>4680.34</v>
      </c>
      <c r="Q66" s="27">
        <v>36.909999999999997</v>
      </c>
      <c r="R66" s="27">
        <v>42.67</v>
      </c>
      <c r="S66" s="27">
        <v>42.92</v>
      </c>
      <c r="T66" s="27"/>
      <c r="U66" s="28"/>
      <c r="V66" s="26">
        <f t="shared" si="8"/>
        <v>0</v>
      </c>
      <c r="W66" s="33" t="str">
        <f t="shared" si="11"/>
        <v>!</v>
      </c>
      <c r="X66" s="27">
        <v>4701.4312</v>
      </c>
      <c r="Y66" s="27">
        <v>36.9163</v>
      </c>
      <c r="Z66" s="27">
        <v>42.656199999999998</v>
      </c>
      <c r="AA66" s="27">
        <v>42.900599999999997</v>
      </c>
      <c r="AB66" s="27"/>
      <c r="AC66" s="27"/>
      <c r="AD66" s="26">
        <f t="shared" si="10"/>
        <v>0</v>
      </c>
      <c r="AE66" s="30"/>
      <c r="AF66" s="30"/>
      <c r="AG66" s="30"/>
      <c r="AH66" s="1"/>
      <c r="AI66" s="1"/>
      <c r="AJ66" s="1"/>
    </row>
    <row r="67" spans="1:36">
      <c r="A67" s="20"/>
      <c r="B67" s="12" t="s">
        <v>58</v>
      </c>
      <c r="C67" s="12">
        <v>22</v>
      </c>
      <c r="D67" s="34">
        <f t="shared" ref="D67:D74" si="12">P67</f>
        <v>22362.13</v>
      </c>
      <c r="E67" s="34">
        <f t="shared" ref="E67:E74" si="13">R67</f>
        <v>48.47</v>
      </c>
      <c r="F67" s="34">
        <f t="shared" ref="F67:F74" si="14">P67</f>
        <v>22362.13</v>
      </c>
      <c r="G67" s="34">
        <f t="shared" ref="G67:G74" si="15">S67</f>
        <v>48.29</v>
      </c>
      <c r="H67" s="34">
        <f t="shared" ref="H67:H74" si="16">X67</f>
        <v>22503.659199999998</v>
      </c>
      <c r="I67" s="34">
        <f t="shared" ref="I67:I74" si="17">Z67</f>
        <v>48.481200000000001</v>
      </c>
      <c r="J67" s="34">
        <f t="shared" ref="J67:J74" si="18">X67</f>
        <v>22503.659199999998</v>
      </c>
      <c r="K67" s="35">
        <f t="shared" ref="K67:K74" si="19">AA67</f>
        <v>48.298499999999997</v>
      </c>
      <c r="L67" s="31">
        <v>22362.134399999999</v>
      </c>
      <c r="M67" s="31">
        <v>44.707799999999999</v>
      </c>
      <c r="N67" s="31">
        <v>48.474400000000003</v>
      </c>
      <c r="O67" s="31">
        <v>48.293500000000002</v>
      </c>
      <c r="P67" s="32">
        <v>22362.13</v>
      </c>
      <c r="Q67" s="32">
        <v>44.71</v>
      </c>
      <c r="R67" s="32">
        <v>48.47</v>
      </c>
      <c r="S67" s="32">
        <v>48.29</v>
      </c>
      <c r="T67" s="32"/>
      <c r="U67" s="17"/>
      <c r="V67" s="31">
        <f t="shared" ref="V67:V74" si="20">T67/3600</f>
        <v>0</v>
      </c>
      <c r="W67" s="18" t="str">
        <f t="shared" ref="W67:W74" si="21">IF(OR(AND(P67="",Q67="",R67="",S67=""),AND(L67=P67,M67=Q67,N67=R67,O67=S67)),"","!")</f>
        <v>!</v>
      </c>
      <c r="X67" s="32">
        <v>22503.659199999998</v>
      </c>
      <c r="Y67" s="32">
        <v>44.707900000000002</v>
      </c>
      <c r="Z67" s="32">
        <v>48.481200000000001</v>
      </c>
      <c r="AA67" s="32">
        <v>48.298499999999997</v>
      </c>
      <c r="AB67" s="32"/>
      <c r="AC67" s="32"/>
      <c r="AD67" s="31">
        <f t="shared" ref="AD67:AD74" si="22">AB67/3600</f>
        <v>0</v>
      </c>
      <c r="AE67" s="19">
        <f>[1]!BJM($P67:$Q70,X67:Y70)</f>
        <v>0.32015872334525408</v>
      </c>
      <c r="AF67" s="19">
        <f>[1]!BJM($D67:$E70,H67:I70)</f>
        <v>0.52064490185963486</v>
      </c>
      <c r="AG67" s="19">
        <f>[1]!BJM($F67:$G70,J67:K70)</f>
        <v>0.57337649737043694</v>
      </c>
      <c r="AH67" s="1"/>
      <c r="AI67" s="1"/>
      <c r="AJ67" s="1"/>
    </row>
    <row r="68" spans="1:36">
      <c r="A68" s="20"/>
      <c r="B68" s="20" t="s">
        <v>59</v>
      </c>
      <c r="C68" s="20">
        <v>27</v>
      </c>
      <c r="D68" s="13">
        <f t="shared" si="12"/>
        <v>13753.86</v>
      </c>
      <c r="E68" s="13">
        <f t="shared" si="13"/>
        <v>46.98</v>
      </c>
      <c r="F68" s="13">
        <f t="shared" si="14"/>
        <v>13753.86</v>
      </c>
      <c r="G68" s="13">
        <f t="shared" si="15"/>
        <v>46.14</v>
      </c>
      <c r="H68" s="13">
        <f t="shared" si="16"/>
        <v>13848.1816</v>
      </c>
      <c r="I68" s="13">
        <f t="shared" si="17"/>
        <v>46.9754</v>
      </c>
      <c r="J68" s="13">
        <f t="shared" si="18"/>
        <v>13848.1816</v>
      </c>
      <c r="K68" s="14">
        <f t="shared" si="19"/>
        <v>46.139200000000002</v>
      </c>
      <c r="L68" s="15">
        <v>13753.864799999999</v>
      </c>
      <c r="M68" s="15">
        <v>42.311199999999999</v>
      </c>
      <c r="N68" s="15">
        <v>46.9818</v>
      </c>
      <c r="O68" s="15">
        <v>46.137900000000002</v>
      </c>
      <c r="P68" s="16">
        <v>13753.86</v>
      </c>
      <c r="Q68" s="16">
        <v>42.31</v>
      </c>
      <c r="R68" s="16">
        <v>46.98</v>
      </c>
      <c r="S68" s="16">
        <v>46.14</v>
      </c>
      <c r="T68" s="16"/>
      <c r="U68" s="17"/>
      <c r="V68" s="15">
        <f t="shared" si="20"/>
        <v>0</v>
      </c>
      <c r="W68" s="21" t="str">
        <f t="shared" si="21"/>
        <v>!</v>
      </c>
      <c r="X68" s="16">
        <v>13848.1816</v>
      </c>
      <c r="Y68" s="16">
        <v>42.321399999999997</v>
      </c>
      <c r="Z68" s="16">
        <v>46.9754</v>
      </c>
      <c r="AA68" s="16">
        <v>46.139200000000002</v>
      </c>
      <c r="AB68" s="16"/>
      <c r="AC68" s="16"/>
      <c r="AD68" s="15">
        <f t="shared" si="22"/>
        <v>0</v>
      </c>
      <c r="AE68" s="22"/>
      <c r="AF68" s="22"/>
      <c r="AG68" s="22"/>
      <c r="AH68" s="1"/>
      <c r="AI68" s="1"/>
      <c r="AJ68" s="1"/>
    </row>
    <row r="69" spans="1:36">
      <c r="A69" s="20"/>
      <c r="B69" s="20"/>
      <c r="C69" s="20">
        <v>32</v>
      </c>
      <c r="D69" s="13">
        <f t="shared" si="12"/>
        <v>8487.14</v>
      </c>
      <c r="E69" s="13">
        <f t="shared" si="13"/>
        <v>45.74</v>
      </c>
      <c r="F69" s="13">
        <f t="shared" si="14"/>
        <v>8487.14</v>
      </c>
      <c r="G69" s="13">
        <f t="shared" si="15"/>
        <v>43.99</v>
      </c>
      <c r="H69" s="13">
        <f t="shared" si="16"/>
        <v>8524.4215999999997</v>
      </c>
      <c r="I69" s="13">
        <f t="shared" si="17"/>
        <v>45.741300000000003</v>
      </c>
      <c r="J69" s="13">
        <f t="shared" si="18"/>
        <v>8524.4215999999997</v>
      </c>
      <c r="K69" s="14">
        <f t="shared" si="19"/>
        <v>43.984699999999997</v>
      </c>
      <c r="L69" s="15">
        <v>8487.1407999999992</v>
      </c>
      <c r="M69" s="15">
        <v>39.568399999999997</v>
      </c>
      <c r="N69" s="15">
        <v>45.741</v>
      </c>
      <c r="O69" s="15">
        <v>43.985599999999998</v>
      </c>
      <c r="P69" s="16">
        <v>8487.14</v>
      </c>
      <c r="Q69" s="16">
        <v>39.57</v>
      </c>
      <c r="R69" s="16">
        <v>45.74</v>
      </c>
      <c r="S69" s="16">
        <v>43.99</v>
      </c>
      <c r="T69" s="16"/>
      <c r="U69" s="17"/>
      <c r="V69" s="15">
        <f t="shared" si="20"/>
        <v>0</v>
      </c>
      <c r="W69" s="21" t="str">
        <f t="shared" si="21"/>
        <v>!</v>
      </c>
      <c r="X69" s="16">
        <v>8524.4215999999997</v>
      </c>
      <c r="Y69" s="16">
        <v>39.583100000000002</v>
      </c>
      <c r="Z69" s="16">
        <v>45.741300000000003</v>
      </c>
      <c r="AA69" s="16">
        <v>43.984699999999997</v>
      </c>
      <c r="AB69" s="16"/>
      <c r="AC69" s="16"/>
      <c r="AD69" s="15">
        <f t="shared" si="22"/>
        <v>0</v>
      </c>
      <c r="AE69" s="22"/>
      <c r="AF69" s="22"/>
      <c r="AG69" s="22"/>
      <c r="AH69" s="1"/>
      <c r="AI69" s="1"/>
      <c r="AJ69" s="1"/>
    </row>
    <row r="70" spans="1:36" ht="17.25" thickBot="1">
      <c r="A70" s="20"/>
      <c r="B70" s="23"/>
      <c r="C70" s="23">
        <v>37</v>
      </c>
      <c r="D70" s="24">
        <f t="shared" si="12"/>
        <v>5097.78</v>
      </c>
      <c r="E70" s="24">
        <f t="shared" si="13"/>
        <v>44.22</v>
      </c>
      <c r="F70" s="24">
        <f t="shared" si="14"/>
        <v>5097.78</v>
      </c>
      <c r="G70" s="24">
        <f t="shared" si="15"/>
        <v>42.21</v>
      </c>
      <c r="H70" s="24">
        <f t="shared" si="16"/>
        <v>5118.6095999999998</v>
      </c>
      <c r="I70" s="24">
        <f t="shared" si="17"/>
        <v>44.230400000000003</v>
      </c>
      <c r="J70" s="24">
        <f t="shared" si="18"/>
        <v>5118.6095999999998</v>
      </c>
      <c r="K70" s="25">
        <f t="shared" si="19"/>
        <v>42.214500000000001</v>
      </c>
      <c r="L70" s="26">
        <v>5097.7752</v>
      </c>
      <c r="M70" s="26">
        <v>36.5212</v>
      </c>
      <c r="N70" s="26">
        <v>44.222099999999998</v>
      </c>
      <c r="O70" s="26">
        <v>42.212000000000003</v>
      </c>
      <c r="P70" s="27">
        <v>5097.78</v>
      </c>
      <c r="Q70" s="27">
        <v>36.520000000000003</v>
      </c>
      <c r="R70" s="27">
        <v>44.22</v>
      </c>
      <c r="S70" s="27">
        <v>42.21</v>
      </c>
      <c r="T70" s="27"/>
      <c r="U70" s="28"/>
      <c r="V70" s="26">
        <f t="shared" si="20"/>
        <v>0</v>
      </c>
      <c r="W70" s="33" t="str">
        <f t="shared" si="21"/>
        <v>!</v>
      </c>
      <c r="X70" s="27">
        <v>5118.6095999999998</v>
      </c>
      <c r="Y70" s="27">
        <v>36.544400000000003</v>
      </c>
      <c r="Z70" s="27">
        <v>44.230400000000003</v>
      </c>
      <c r="AA70" s="27">
        <v>42.214500000000001</v>
      </c>
      <c r="AB70" s="27"/>
      <c r="AC70" s="27"/>
      <c r="AD70" s="26">
        <f t="shared" si="22"/>
        <v>0</v>
      </c>
      <c r="AE70" s="30"/>
      <c r="AF70" s="30"/>
      <c r="AG70" s="30"/>
      <c r="AH70" s="1"/>
      <c r="AI70" s="1"/>
      <c r="AJ70" s="1"/>
    </row>
    <row r="71" spans="1:36">
      <c r="A71" s="20"/>
      <c r="B71" s="12" t="s">
        <v>60</v>
      </c>
      <c r="C71" s="12">
        <v>22</v>
      </c>
      <c r="D71" s="34">
        <f t="shared" si="12"/>
        <v>24067.87</v>
      </c>
      <c r="E71" s="34">
        <f t="shared" si="13"/>
        <v>48.51</v>
      </c>
      <c r="F71" s="34">
        <f t="shared" si="14"/>
        <v>24067.87</v>
      </c>
      <c r="G71" s="34">
        <f t="shared" si="15"/>
        <v>48.67</v>
      </c>
      <c r="H71" s="34">
        <f t="shared" si="16"/>
        <v>24272.542399999998</v>
      </c>
      <c r="I71" s="34">
        <f t="shared" si="17"/>
        <v>48.518700000000003</v>
      </c>
      <c r="J71" s="34">
        <f t="shared" si="18"/>
        <v>24272.542399999998</v>
      </c>
      <c r="K71" s="35">
        <f t="shared" si="19"/>
        <v>48.684600000000003</v>
      </c>
      <c r="L71" s="31">
        <v>24067.865600000001</v>
      </c>
      <c r="M71" s="31">
        <v>44.720100000000002</v>
      </c>
      <c r="N71" s="31">
        <v>48.511600000000001</v>
      </c>
      <c r="O71" s="31">
        <v>48.673200000000001</v>
      </c>
      <c r="P71" s="32">
        <v>24067.87</v>
      </c>
      <c r="Q71" s="32">
        <v>44.72</v>
      </c>
      <c r="R71" s="32">
        <v>48.51</v>
      </c>
      <c r="S71" s="32">
        <v>48.67</v>
      </c>
      <c r="T71" s="32"/>
      <c r="U71" s="17"/>
      <c r="V71" s="31">
        <f t="shared" si="20"/>
        <v>0</v>
      </c>
      <c r="W71" s="18" t="str">
        <f t="shared" si="21"/>
        <v>!</v>
      </c>
      <c r="X71" s="32">
        <v>24272.542399999998</v>
      </c>
      <c r="Y71" s="32">
        <v>44.717700000000001</v>
      </c>
      <c r="Z71" s="32">
        <v>48.518700000000003</v>
      </c>
      <c r="AA71" s="32">
        <v>48.684600000000003</v>
      </c>
      <c r="AB71" s="32"/>
      <c r="AC71" s="32"/>
      <c r="AD71" s="31">
        <f t="shared" si="22"/>
        <v>0</v>
      </c>
      <c r="AE71" s="19">
        <f>[1]!BJM($P71:$Q74,X71:Y74)</f>
        <v>0.67615829982956566</v>
      </c>
      <c r="AF71" s="19">
        <f>[1]!BJM($D71:$E74,H71:I74)</f>
        <v>0.74335010207799979</v>
      </c>
      <c r="AG71" s="19">
        <f>[1]!BJM($F71:$G74,J71:K74)</f>
        <v>0.47682535846143015</v>
      </c>
      <c r="AH71" s="1"/>
      <c r="AI71" s="1"/>
      <c r="AJ71" s="1"/>
    </row>
    <row r="72" spans="1:36">
      <c r="A72" s="20"/>
      <c r="B72" s="20" t="s">
        <v>61</v>
      </c>
      <c r="C72" s="20">
        <v>27</v>
      </c>
      <c r="D72" s="13">
        <f t="shared" si="12"/>
        <v>14017.99</v>
      </c>
      <c r="E72" s="13">
        <f t="shared" si="13"/>
        <v>46.77</v>
      </c>
      <c r="F72" s="13">
        <f t="shared" si="14"/>
        <v>14017.99</v>
      </c>
      <c r="G72" s="13">
        <f t="shared" si="15"/>
        <v>46.87</v>
      </c>
      <c r="H72" s="13">
        <f t="shared" si="16"/>
        <v>14129.7912</v>
      </c>
      <c r="I72" s="13">
        <f t="shared" si="17"/>
        <v>46.774099999999997</v>
      </c>
      <c r="J72" s="13">
        <f t="shared" si="18"/>
        <v>14129.7912</v>
      </c>
      <c r="K72" s="14">
        <f t="shared" si="19"/>
        <v>46.883699999999997</v>
      </c>
      <c r="L72" s="15">
        <v>14017.9936</v>
      </c>
      <c r="M72" s="15">
        <v>41.974299999999999</v>
      </c>
      <c r="N72" s="15">
        <v>46.7652</v>
      </c>
      <c r="O72" s="15">
        <v>46.870699999999999</v>
      </c>
      <c r="P72" s="16">
        <v>14017.99</v>
      </c>
      <c r="Q72" s="16">
        <v>41.97</v>
      </c>
      <c r="R72" s="16">
        <v>46.77</v>
      </c>
      <c r="S72" s="16">
        <v>46.87</v>
      </c>
      <c r="T72" s="16"/>
      <c r="U72" s="17"/>
      <c r="V72" s="15">
        <f t="shared" si="20"/>
        <v>0</v>
      </c>
      <c r="W72" s="21" t="str">
        <f t="shared" si="21"/>
        <v>!</v>
      </c>
      <c r="X72" s="16">
        <v>14129.7912</v>
      </c>
      <c r="Y72" s="16">
        <v>41.977200000000003</v>
      </c>
      <c r="Z72" s="16">
        <v>46.774099999999997</v>
      </c>
      <c r="AA72" s="16">
        <v>46.883699999999997</v>
      </c>
      <c r="AB72" s="16"/>
      <c r="AC72" s="16"/>
      <c r="AD72" s="15">
        <f t="shared" si="22"/>
        <v>0</v>
      </c>
      <c r="AE72" s="22"/>
      <c r="AF72" s="22"/>
      <c r="AG72" s="22"/>
      <c r="AH72" s="1"/>
      <c r="AI72" s="1"/>
      <c r="AJ72" s="1"/>
    </row>
    <row r="73" spans="1:36">
      <c r="A73" s="20"/>
      <c r="B73" s="20"/>
      <c r="C73" s="20">
        <v>32</v>
      </c>
      <c r="D73" s="13">
        <f t="shared" si="12"/>
        <v>8052.84</v>
      </c>
      <c r="E73" s="13">
        <f t="shared" si="13"/>
        <v>45.06</v>
      </c>
      <c r="F73" s="13">
        <f t="shared" si="14"/>
        <v>8052.84</v>
      </c>
      <c r="G73" s="13">
        <f t="shared" si="15"/>
        <v>44.98</v>
      </c>
      <c r="H73" s="13">
        <f t="shared" si="16"/>
        <v>8101.9712</v>
      </c>
      <c r="I73" s="13">
        <f t="shared" si="17"/>
        <v>45.054200000000002</v>
      </c>
      <c r="J73" s="13">
        <f t="shared" si="18"/>
        <v>8101.9712</v>
      </c>
      <c r="K73" s="14">
        <f t="shared" si="19"/>
        <v>44.982199999999999</v>
      </c>
      <c r="L73" s="15">
        <v>8052.8407999999999</v>
      </c>
      <c r="M73" s="15">
        <v>39.206000000000003</v>
      </c>
      <c r="N73" s="15">
        <v>45.057200000000002</v>
      </c>
      <c r="O73" s="15">
        <v>44.975499999999997</v>
      </c>
      <c r="P73" s="16">
        <v>8052.84</v>
      </c>
      <c r="Q73" s="16">
        <v>39.21</v>
      </c>
      <c r="R73" s="16">
        <v>45.06</v>
      </c>
      <c r="S73" s="16">
        <v>44.98</v>
      </c>
      <c r="T73" s="16"/>
      <c r="U73" s="17"/>
      <c r="V73" s="15">
        <f t="shared" si="20"/>
        <v>0</v>
      </c>
      <c r="W73" s="21" t="str">
        <f t="shared" si="21"/>
        <v>!</v>
      </c>
      <c r="X73" s="16">
        <v>8101.9712</v>
      </c>
      <c r="Y73" s="16">
        <v>39.204000000000001</v>
      </c>
      <c r="Z73" s="16">
        <v>45.054200000000002</v>
      </c>
      <c r="AA73" s="16">
        <v>44.982199999999999</v>
      </c>
      <c r="AB73" s="16"/>
      <c r="AC73" s="16"/>
      <c r="AD73" s="15">
        <f t="shared" si="22"/>
        <v>0</v>
      </c>
      <c r="AE73" s="22"/>
      <c r="AF73" s="22"/>
      <c r="AG73" s="22"/>
      <c r="AH73" s="1"/>
      <c r="AI73" s="1"/>
      <c r="AJ73" s="1"/>
    </row>
    <row r="74" spans="1:36" ht="17.25" thickBot="1">
      <c r="A74" s="23"/>
      <c r="B74" s="23"/>
      <c r="C74" s="23">
        <v>37</v>
      </c>
      <c r="D74" s="42">
        <f t="shared" si="12"/>
        <v>4570.91</v>
      </c>
      <c r="E74" s="42">
        <f t="shared" si="13"/>
        <v>43.29</v>
      </c>
      <c r="F74" s="42">
        <f t="shared" si="14"/>
        <v>4570.91</v>
      </c>
      <c r="G74" s="42">
        <f t="shared" si="15"/>
        <v>42.98</v>
      </c>
      <c r="H74" s="42">
        <f t="shared" si="16"/>
        <v>4584.8256000000001</v>
      </c>
      <c r="I74" s="42">
        <f t="shared" si="17"/>
        <v>43.269199999999998</v>
      </c>
      <c r="J74" s="42">
        <f t="shared" si="18"/>
        <v>4584.8256000000001</v>
      </c>
      <c r="K74" s="43">
        <f t="shared" si="19"/>
        <v>42.970700000000001</v>
      </c>
      <c r="L74" s="26">
        <v>4570.9063999999998</v>
      </c>
      <c r="M74" s="26">
        <v>36.446399999999997</v>
      </c>
      <c r="N74" s="26">
        <v>43.287999999999997</v>
      </c>
      <c r="O74" s="26">
        <v>42.9833</v>
      </c>
      <c r="P74" s="27">
        <v>4570.91</v>
      </c>
      <c r="Q74" s="27">
        <v>36.450000000000003</v>
      </c>
      <c r="R74" s="27">
        <v>43.29</v>
      </c>
      <c r="S74" s="27">
        <v>42.98</v>
      </c>
      <c r="T74" s="27"/>
      <c r="U74" s="28"/>
      <c r="V74" s="26">
        <f t="shared" si="20"/>
        <v>0</v>
      </c>
      <c r="W74" s="33" t="str">
        <f t="shared" si="21"/>
        <v>!</v>
      </c>
      <c r="X74" s="27">
        <v>4584.8256000000001</v>
      </c>
      <c r="Y74" s="27">
        <v>36.447600000000001</v>
      </c>
      <c r="Z74" s="27">
        <v>43.269199999999998</v>
      </c>
      <c r="AA74" s="27">
        <v>42.970700000000001</v>
      </c>
      <c r="AB74" s="27"/>
      <c r="AC74" s="27"/>
      <c r="AD74" s="26">
        <f t="shared" si="22"/>
        <v>0</v>
      </c>
      <c r="AE74" s="30"/>
      <c r="AF74" s="30"/>
      <c r="AG74" s="30"/>
      <c r="AH74" s="1"/>
      <c r="AI74" s="1"/>
      <c r="AJ74" s="1"/>
    </row>
    <row r="75" spans="1:36">
      <c r="A75" s="70"/>
      <c r="B75" s="70" t="s">
        <v>17</v>
      </c>
      <c r="C75" s="70"/>
      <c r="D75" s="71"/>
      <c r="E75" s="72"/>
      <c r="F75" s="72"/>
      <c r="G75" s="73"/>
      <c r="H75" s="73"/>
      <c r="I75" s="73"/>
      <c r="J75" s="73"/>
      <c r="K75" s="73"/>
      <c r="L75" s="73"/>
      <c r="M75" s="73"/>
      <c r="N75" s="73"/>
      <c r="O75" s="73"/>
      <c r="P75" s="1"/>
      <c r="Q75" s="1"/>
      <c r="R75" s="1"/>
      <c r="S75" s="1"/>
      <c r="T75" s="1"/>
      <c r="U75" s="1"/>
      <c r="V75" s="1"/>
      <c r="W75" s="74"/>
      <c r="X75" s="1"/>
      <c r="Y75" s="1"/>
      <c r="Z75" s="1"/>
      <c r="AA75" s="1"/>
      <c r="AB75" s="1"/>
      <c r="AC75" s="1"/>
      <c r="AD75" s="1"/>
      <c r="AE75" s="75">
        <f>AVERAGE(AE3,AE7)</f>
        <v>0.58402866706370737</v>
      </c>
      <c r="AF75" s="75">
        <f>AVERAGE(AF3,AF7)</f>
        <v>0.74258288714468268</v>
      </c>
      <c r="AG75" s="75">
        <f>AVERAGE(AG3,AG7)</f>
        <v>0.62954904631911113</v>
      </c>
      <c r="AH75" s="1"/>
      <c r="AI75" s="1"/>
      <c r="AJ75" s="1"/>
    </row>
    <row r="76" spans="1:36">
      <c r="A76" s="70"/>
      <c r="B76" s="70" t="s">
        <v>23</v>
      </c>
      <c r="C76" s="70"/>
      <c r="D76" s="76"/>
      <c r="E76" s="72"/>
      <c r="F76" s="72"/>
      <c r="G76" s="73"/>
      <c r="H76" s="73"/>
      <c r="I76" s="73"/>
      <c r="J76" s="73"/>
      <c r="K76" s="73"/>
      <c r="L76" s="73"/>
      <c r="M76" s="73"/>
      <c r="N76" s="73"/>
      <c r="O76" s="73"/>
      <c r="P76" s="1"/>
      <c r="Q76" s="1"/>
      <c r="R76" s="1"/>
      <c r="S76" s="1"/>
      <c r="T76" s="1"/>
      <c r="U76" s="1"/>
      <c r="V76" s="1"/>
      <c r="W76" s="74"/>
      <c r="X76" s="1"/>
      <c r="Y76" s="1"/>
      <c r="Z76" s="1"/>
      <c r="AA76" s="1"/>
      <c r="AB76" s="1"/>
      <c r="AC76" s="1"/>
      <c r="AD76" s="1"/>
      <c r="AE76" s="75">
        <f>AVERAGE(AE11,AE15,AE19,AE23,AE27)</f>
        <v>0.23703402900008719</v>
      </c>
      <c r="AF76" s="75">
        <f>AVERAGE(AF11,AF15,AF19,AF23,AF27)</f>
        <v>0.24954747345272699</v>
      </c>
      <c r="AG76" s="75">
        <f>AVERAGE(AG11,AG15,AG19,AG23,AG27)</f>
        <v>0.190037731227366</v>
      </c>
      <c r="AH76" s="1"/>
      <c r="AI76" s="1"/>
      <c r="AJ76" s="1"/>
    </row>
    <row r="77" spans="1:36">
      <c r="A77" s="70"/>
      <c r="B77" s="70" t="s">
        <v>35</v>
      </c>
      <c r="C77" s="70"/>
      <c r="D77" s="76"/>
      <c r="E77" s="72"/>
      <c r="F77" s="72"/>
      <c r="G77" s="73"/>
      <c r="H77" s="73"/>
      <c r="I77" s="73"/>
      <c r="J77" s="73"/>
      <c r="K77" s="73"/>
      <c r="L77" s="73"/>
      <c r="M77" s="73"/>
      <c r="N77" s="73"/>
      <c r="O77" s="73"/>
      <c r="P77" s="1"/>
      <c r="Q77" s="1"/>
      <c r="R77" s="1"/>
      <c r="S77" s="1"/>
      <c r="T77" s="1"/>
      <c r="U77" s="1"/>
      <c r="V77" s="1"/>
      <c r="W77" s="74"/>
      <c r="X77" s="1"/>
      <c r="Y77" s="1"/>
      <c r="Z77" s="1"/>
      <c r="AA77" s="1"/>
      <c r="AB77" s="1"/>
      <c r="AC77" s="1"/>
      <c r="AD77" s="1"/>
      <c r="AE77" s="75">
        <f>AVERAGE(AE31,AE35,AE39,AE43)</f>
        <v>0.24372080800658391</v>
      </c>
      <c r="AF77" s="75">
        <f>AVERAGE(AF31,AF35,AF39,AF43)</f>
        <v>0.28450814729477636</v>
      </c>
      <c r="AG77" s="75">
        <f>AVERAGE(AG31,AG35,AG39,AG43)</f>
        <v>0.28020362601000603</v>
      </c>
      <c r="AH77" s="1"/>
      <c r="AI77" s="1"/>
      <c r="AJ77" s="1"/>
    </row>
    <row r="78" spans="1:36">
      <c r="A78" s="70"/>
      <c r="B78" s="70" t="s">
        <v>45</v>
      </c>
      <c r="C78" s="70"/>
      <c r="D78" s="76"/>
      <c r="E78" s="72"/>
      <c r="F78" s="72"/>
      <c r="G78" s="73"/>
      <c r="H78" s="73"/>
      <c r="I78" s="73"/>
      <c r="J78" s="73"/>
      <c r="K78" s="73"/>
      <c r="L78" s="73"/>
      <c r="M78" s="73"/>
      <c r="N78" s="73"/>
      <c r="O78" s="73"/>
      <c r="P78" s="1"/>
      <c r="Q78" s="1"/>
      <c r="R78" s="1"/>
      <c r="S78" s="1"/>
      <c r="T78" s="1"/>
      <c r="U78" s="1"/>
      <c r="V78" s="1"/>
      <c r="W78" s="77"/>
      <c r="X78" s="1"/>
      <c r="Y78" s="1"/>
      <c r="Z78" s="1"/>
      <c r="AA78" s="1"/>
      <c r="AB78" s="1"/>
      <c r="AC78" s="1"/>
      <c r="AD78" s="1"/>
      <c r="AE78" s="78">
        <f>AVERAGE(AE47,AE55,AE51,AE59)</f>
        <v>0.21889042241745316</v>
      </c>
      <c r="AF78" s="78">
        <f>AVERAGE(AF47,AF55,AF51,AF59)</f>
        <v>0.20753919573467394</v>
      </c>
      <c r="AG78" s="78">
        <f>AVERAGE(AG47,AG55,AG51,AG59)</f>
        <v>0.23426495175677409</v>
      </c>
      <c r="AH78" s="1"/>
      <c r="AI78" s="1"/>
      <c r="AJ78" s="1"/>
    </row>
    <row r="79" spans="1:36">
      <c r="A79" s="70"/>
      <c r="B79" s="70" t="s">
        <v>62</v>
      </c>
      <c r="C79" s="70"/>
      <c r="D79" s="76"/>
      <c r="E79" s="72"/>
      <c r="F79" s="72"/>
      <c r="G79" s="73"/>
      <c r="H79" s="73"/>
      <c r="I79" s="73"/>
      <c r="J79" s="73"/>
      <c r="K79" s="73"/>
      <c r="L79" s="73"/>
      <c r="M79" s="73"/>
      <c r="N79" s="73"/>
      <c r="O79" s="73"/>
      <c r="P79" s="1"/>
      <c r="Q79" s="1"/>
      <c r="R79" s="1"/>
      <c r="S79" s="1"/>
      <c r="T79" s="1"/>
      <c r="U79" s="1"/>
      <c r="V79" s="1"/>
      <c r="W79" s="77"/>
      <c r="X79" s="1"/>
      <c r="Y79" s="1"/>
      <c r="Z79" s="1"/>
      <c r="AA79" s="1"/>
      <c r="AB79" s="1"/>
      <c r="AC79" s="1"/>
      <c r="AD79" s="1"/>
      <c r="AE79" s="78">
        <f>AVERAGE(AE63,AE67,AE71)</f>
        <v>0.6084997974795151</v>
      </c>
      <c r="AF79" s="78">
        <f>AVERAGE(AF63,AF67,AF71)</f>
        <v>0.70821859680286392</v>
      </c>
      <c r="AG79" s="78">
        <f>AVERAGE(AG63,AG67,AG71)</f>
        <v>0.57653293824852325</v>
      </c>
      <c r="AH79" s="1"/>
      <c r="AI79" s="1"/>
      <c r="AJ79" s="1"/>
    </row>
    <row r="80" spans="1:36">
      <c r="A80" s="70"/>
      <c r="B80" s="86" t="s">
        <v>63</v>
      </c>
      <c r="C80" s="86"/>
      <c r="D80" s="87"/>
      <c r="E80" s="88"/>
      <c r="F80" s="89"/>
      <c r="G80" s="88"/>
      <c r="H80" s="88"/>
      <c r="I80" s="88"/>
      <c r="J80" s="88"/>
      <c r="K80" s="88"/>
      <c r="L80" s="88"/>
      <c r="M80" s="88"/>
      <c r="N80" s="88"/>
      <c r="O80" s="88"/>
      <c r="P80" s="90"/>
      <c r="Q80" s="90"/>
      <c r="R80" s="90"/>
      <c r="S80" s="90"/>
      <c r="T80" s="90"/>
      <c r="U80" s="90"/>
      <c r="V80" s="90"/>
      <c r="W80" s="91"/>
      <c r="X80" s="90"/>
      <c r="Y80" s="90"/>
      <c r="Z80" s="90"/>
      <c r="AA80" s="90"/>
      <c r="AB80" s="90"/>
      <c r="AC80" s="90"/>
      <c r="AD80" s="90"/>
      <c r="AE80" s="92">
        <f>AVERAGE(AE3,AE7,AE11,AE15,AE19,AE23,AE27,AE31,AE35,AE39,AE43,AE47,AE55,AE51,AE59,AE63,AE67,AE71)</f>
        <v>0.3349539885145858</v>
      </c>
      <c r="AF80" s="92">
        <f>AVERAGE(AF3,AF7,AF11,AF15,AF19,AF23,AF27,AF31,AF35,AF39,AF43,AF47,AF55,AF51,AF59,AF63,AF67,AF71)</f>
        <v>0.37920823911552182</v>
      </c>
      <c r="AG80" s="92">
        <f>AVERAGE(AG3,AG7,AG11,AG15,AG19,AG23,AG27,AG31,AG35,AG39,AG43,AG47,AG55,AG51,AG59,AG63,AG67,AG71)</f>
        <v>0.33315332636598571</v>
      </c>
      <c r="AH80" s="1"/>
      <c r="AI80" s="1"/>
      <c r="AJ80" s="1"/>
    </row>
    <row r="81" spans="1:36">
      <c r="A81" s="70"/>
      <c r="B81" s="70" t="s">
        <v>64</v>
      </c>
      <c r="C81" s="70"/>
      <c r="D81" s="93"/>
      <c r="E81" s="94"/>
      <c r="F81" s="95"/>
      <c r="G81" s="94"/>
      <c r="H81" s="94"/>
      <c r="I81" s="94"/>
      <c r="J81" s="94"/>
      <c r="K81" s="94"/>
      <c r="L81" s="94"/>
      <c r="M81" s="94"/>
      <c r="N81" s="94"/>
      <c r="O81" s="94"/>
      <c r="P81" s="1"/>
      <c r="Q81" s="1"/>
      <c r="R81" s="1"/>
      <c r="S81" s="1"/>
      <c r="T81" s="75"/>
      <c r="U81" s="75" t="e">
        <f>GEOMEAN(U3:U74)</f>
        <v>#NUM!</v>
      </c>
      <c r="V81" s="75" t="e">
        <f>GEOMEAN(V3:V74)</f>
        <v>#NUM!</v>
      </c>
      <c r="W81" s="75"/>
      <c r="X81" s="75"/>
      <c r="Y81" s="75"/>
      <c r="Z81" s="75"/>
      <c r="AA81" s="75"/>
      <c r="AB81" s="75"/>
      <c r="AC81" s="75" t="e">
        <f>GEOMEAN(AC3:AC74)</f>
        <v>#NUM!</v>
      </c>
      <c r="AD81" s="75" t="e">
        <f>GEOMEAN(AD3:AD74)</f>
        <v>#NUM!</v>
      </c>
      <c r="AE81" s="1"/>
      <c r="AF81" s="1"/>
      <c r="AG81" s="1"/>
      <c r="AH81" s="1"/>
      <c r="AI81" s="1"/>
      <c r="AJ81" s="1"/>
    </row>
    <row r="82" spans="1:36">
      <c r="A82" s="70"/>
      <c r="B82" s="70" t="s">
        <v>65</v>
      </c>
      <c r="C82" s="70"/>
      <c r="D82" s="93"/>
      <c r="E82" s="94"/>
      <c r="F82" s="95"/>
      <c r="G82" s="94"/>
      <c r="H82" s="94"/>
      <c r="I82" s="94"/>
      <c r="J82" s="94"/>
      <c r="K82" s="94"/>
      <c r="L82" s="94"/>
      <c r="M82" s="94"/>
      <c r="N82" s="94"/>
      <c r="O82" s="9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96"/>
      <c r="AC82" s="96" t="e">
        <f>AC81/U81</f>
        <v>#NUM!</v>
      </c>
      <c r="AD82" s="96" t="e">
        <f>AD81/V81</f>
        <v>#NUM!</v>
      </c>
      <c r="AE82" s="1"/>
      <c r="AF82" s="1"/>
      <c r="AG82" s="1"/>
      <c r="AH82" s="1"/>
      <c r="AI82" s="1"/>
      <c r="AJ82" s="1"/>
    </row>
    <row r="83" spans="1:36">
      <c r="A83" s="70"/>
      <c r="B83" s="70" t="s">
        <v>66</v>
      </c>
      <c r="C83" s="70"/>
      <c r="D83" s="93"/>
      <c r="E83" s="94"/>
      <c r="F83" s="95"/>
      <c r="G83" s="94"/>
      <c r="H83" s="94"/>
      <c r="I83" s="94"/>
      <c r="J83" s="94"/>
      <c r="K83" s="94"/>
      <c r="L83" s="94"/>
      <c r="M83" s="94"/>
      <c r="N83" s="94"/>
      <c r="O83" s="94"/>
      <c r="P83" s="1"/>
      <c r="Q83" s="1"/>
      <c r="R83" s="1"/>
      <c r="S83" s="1"/>
      <c r="T83" s="74"/>
      <c r="U83" s="74">
        <f>SUM(U3:U74)/3600</f>
        <v>0</v>
      </c>
      <c r="V83" s="74">
        <f>SUM(V3:V74)</f>
        <v>0</v>
      </c>
      <c r="W83" s="1"/>
      <c r="X83" s="1"/>
      <c r="Y83" s="1"/>
      <c r="Z83" s="1"/>
      <c r="AA83" s="1"/>
      <c r="AB83" s="74"/>
      <c r="AC83" s="74">
        <f>SUM(AC3:AC74)/3600</f>
        <v>0</v>
      </c>
      <c r="AD83" s="74">
        <f>SUM(AD3:AD74)</f>
        <v>0</v>
      </c>
      <c r="AE83" s="1"/>
      <c r="AF83" s="1"/>
      <c r="AG83" s="1"/>
      <c r="AH83" s="1"/>
      <c r="AI83" s="1"/>
      <c r="AJ83" s="1"/>
    </row>
    <row r="84" spans="1:36">
      <c r="A84" s="1"/>
      <c r="B84" s="1"/>
      <c r="C84" s="1"/>
      <c r="D84" s="93"/>
      <c r="E84" s="94"/>
      <c r="F84" s="95"/>
      <c r="G84" s="94"/>
      <c r="H84" s="94"/>
      <c r="I84" s="94"/>
      <c r="J84" s="94"/>
      <c r="K84" s="94"/>
      <c r="L84" s="94"/>
      <c r="M84" s="94"/>
      <c r="N84" s="94"/>
      <c r="O84" s="9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>
      <c r="A85" s="1"/>
      <c r="B85" s="1"/>
      <c r="C85" s="1"/>
      <c r="D85" s="93"/>
      <c r="E85" s="94"/>
      <c r="F85" s="95"/>
      <c r="G85" s="94"/>
      <c r="H85" s="94"/>
      <c r="I85" s="94"/>
      <c r="J85" s="94"/>
      <c r="K85" s="94"/>
      <c r="L85" s="94"/>
      <c r="M85" s="94"/>
      <c r="N85" s="94"/>
      <c r="O85" s="9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>
      <c r="A86" s="1"/>
      <c r="B86" s="1"/>
      <c r="C86" s="1"/>
      <c r="D86" s="93"/>
      <c r="E86" s="94"/>
      <c r="F86" s="95"/>
      <c r="G86" s="94"/>
      <c r="H86" s="94"/>
      <c r="I86" s="94"/>
      <c r="J86" s="94"/>
      <c r="K86" s="94"/>
      <c r="L86" s="94"/>
      <c r="M86" s="94"/>
      <c r="N86" s="94"/>
      <c r="O86" s="9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</sheetData>
  <mergeCells count="3">
    <mergeCell ref="L1:O1"/>
    <mergeCell ref="P1:W1"/>
    <mergeCell ref="X1:AE1"/>
  </mergeCells>
  <phoneticPr fontId="1" type="noConversion"/>
  <conditionalFormatting sqref="AE3:AG80">
    <cfRule type="cellIs" dxfId="5" priority="1" stopIfTrue="1" operator="between">
      <formula>-1</formula>
      <formula>1</formula>
    </cfRule>
    <cfRule type="cellIs" dxfId="4" priority="2" stopIfTrue="1" operator="lessThan">
      <formula>-3</formula>
    </cfRule>
    <cfRule type="cellIs" dxfId="3" priority="3" stopIfTrue="1" operator="greaterThan">
      <formula>3</formula>
    </cfRule>
  </conditionalFormatting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83"/>
  <sheetViews>
    <sheetView tabSelected="1" zoomScale="115" zoomScaleNormal="115" workbookViewId="0">
      <selection activeCell="Y3" sqref="Y3:AA61"/>
    </sheetView>
  </sheetViews>
  <sheetFormatPr defaultRowHeight="16.5"/>
  <cols>
    <col min="4" max="15" width="0" hidden="1" customWidth="1"/>
    <col min="34" max="34" width="12.875" customWidth="1"/>
  </cols>
  <sheetData>
    <row r="1" spans="1:33" ht="17.25" thickBot="1">
      <c r="A1" s="1"/>
      <c r="B1" s="1"/>
      <c r="C1" s="1"/>
      <c r="D1" s="2" t="s">
        <v>0</v>
      </c>
      <c r="E1" s="2" t="s">
        <v>0</v>
      </c>
      <c r="F1" s="3" t="s">
        <v>0</v>
      </c>
      <c r="G1" s="2" t="s">
        <v>1</v>
      </c>
      <c r="H1" s="2" t="s">
        <v>2</v>
      </c>
      <c r="I1" s="2" t="s">
        <v>2</v>
      </c>
      <c r="J1" s="2" t="s">
        <v>2</v>
      </c>
      <c r="K1" s="2" t="s">
        <v>2</v>
      </c>
      <c r="L1" s="137" t="s">
        <v>3</v>
      </c>
      <c r="M1" s="138"/>
      <c r="N1" s="138"/>
      <c r="O1" s="139"/>
      <c r="P1" s="140" t="s">
        <v>4</v>
      </c>
      <c r="Q1" s="141"/>
      <c r="R1" s="141"/>
      <c r="S1" s="141"/>
      <c r="T1" s="141"/>
      <c r="U1" s="141"/>
      <c r="V1" s="141"/>
      <c r="W1" s="141"/>
      <c r="X1" s="142" t="s">
        <v>72</v>
      </c>
      <c r="Y1" s="143"/>
      <c r="Z1" s="143"/>
      <c r="AA1" s="143"/>
      <c r="AB1" s="143"/>
      <c r="AC1" s="143"/>
      <c r="AD1" s="143"/>
      <c r="AE1" s="143"/>
      <c r="AF1" s="1"/>
      <c r="AG1" s="1"/>
    </row>
    <row r="2" spans="1:33" ht="17.25" thickBot="1">
      <c r="A2" s="1"/>
      <c r="B2" s="1"/>
      <c r="C2" s="4" t="s">
        <v>5</v>
      </c>
      <c r="D2" s="5" t="str">
        <f>P2</f>
        <v>kbps</v>
      </c>
      <c r="E2" s="5" t="str">
        <f>R2</f>
        <v>U psnr</v>
      </c>
      <c r="F2" s="5" t="str">
        <f>P2</f>
        <v>kbps</v>
      </c>
      <c r="G2" s="5" t="str">
        <f>S2</f>
        <v>V psnr</v>
      </c>
      <c r="H2" s="5" t="str">
        <f>X2</f>
        <v>kbps</v>
      </c>
      <c r="I2" s="5" t="str">
        <f>Z2</f>
        <v>U psnr</v>
      </c>
      <c r="J2" s="5" t="str">
        <f>X2</f>
        <v>kbps</v>
      </c>
      <c r="K2" s="6" t="str">
        <f>AA2</f>
        <v>V psnr</v>
      </c>
      <c r="L2" s="7" t="s">
        <v>6</v>
      </c>
      <c r="M2" s="8" t="s">
        <v>7</v>
      </c>
      <c r="N2" s="8" t="s">
        <v>8</v>
      </c>
      <c r="O2" s="9" t="s">
        <v>9</v>
      </c>
      <c r="P2" s="8" t="s">
        <v>6</v>
      </c>
      <c r="Q2" s="8" t="s">
        <v>7</v>
      </c>
      <c r="R2" s="8" t="s">
        <v>8</v>
      </c>
      <c r="S2" s="8" t="s">
        <v>9</v>
      </c>
      <c r="T2" s="8" t="s">
        <v>10</v>
      </c>
      <c r="U2" s="8" t="s">
        <v>11</v>
      </c>
      <c r="V2" s="8" t="s">
        <v>12</v>
      </c>
      <c r="W2" s="10">
        <f>IF(COUNTIF(W3:W74,"!"),COUNTIF(W3:W74,"!"),"")</f>
        <v>60</v>
      </c>
      <c r="X2" s="8" t="s">
        <v>6</v>
      </c>
      <c r="Y2" s="8" t="s">
        <v>7</v>
      </c>
      <c r="Z2" s="8" t="s">
        <v>8</v>
      </c>
      <c r="AA2" s="8" t="s">
        <v>9</v>
      </c>
      <c r="AB2" s="8" t="s">
        <v>13</v>
      </c>
      <c r="AC2" s="8" t="s">
        <v>11</v>
      </c>
      <c r="AD2" s="8" t="s">
        <v>12</v>
      </c>
      <c r="AE2" s="11" t="s">
        <v>14</v>
      </c>
      <c r="AF2" s="11" t="s">
        <v>15</v>
      </c>
      <c r="AG2" s="11" t="s">
        <v>16</v>
      </c>
    </row>
    <row r="3" spans="1:33">
      <c r="A3" s="12" t="s">
        <v>17</v>
      </c>
      <c r="B3" s="12" t="s">
        <v>18</v>
      </c>
      <c r="C3" s="12">
        <v>22</v>
      </c>
      <c r="D3" s="13">
        <f t="shared" ref="D3:D66" si="0">P3</f>
        <v>13573.4</v>
      </c>
      <c r="E3" s="13">
        <f t="shared" ref="E3:E66" si="1">R3</f>
        <v>41.5</v>
      </c>
      <c r="F3" s="13">
        <f t="shared" ref="F3:F66" si="2">P3</f>
        <v>13573.4</v>
      </c>
      <c r="G3" s="13">
        <f t="shared" ref="G3:G66" si="3">S3</f>
        <v>44.06</v>
      </c>
      <c r="H3" s="13">
        <f t="shared" ref="H3:H66" si="4">X3</f>
        <v>13610.9328</v>
      </c>
      <c r="I3" s="13">
        <f t="shared" ref="I3:I66" si="5">Z3</f>
        <v>41.496899999999997</v>
      </c>
      <c r="J3" s="13">
        <f t="shared" ref="J3:J66" si="6">X3</f>
        <v>13610.9328</v>
      </c>
      <c r="K3" s="14">
        <f t="shared" ref="K3:K66" si="7">AA3</f>
        <v>44.064999999999998</v>
      </c>
      <c r="L3" s="15">
        <v>13573.403200000001</v>
      </c>
      <c r="M3" s="15">
        <v>41.782800000000002</v>
      </c>
      <c r="N3" s="15">
        <v>41.495600000000003</v>
      </c>
      <c r="O3" s="15">
        <v>44.061900000000001</v>
      </c>
      <c r="P3" s="16">
        <v>13573.4</v>
      </c>
      <c r="Q3" s="16">
        <v>41.78</v>
      </c>
      <c r="R3" s="16">
        <v>41.5</v>
      </c>
      <c r="S3" s="16">
        <v>44.06</v>
      </c>
      <c r="T3" s="16"/>
      <c r="U3" s="17"/>
      <c r="V3" s="15">
        <f t="shared" ref="V3:V62" si="8">T3/3600</f>
        <v>0</v>
      </c>
      <c r="W3" s="18" t="str">
        <f>IF(OR(AND(P3="",Q3="",R3="",S3=""),AND(L3=P3,M3=Q3,N3=R3,O3=S3)),"","!")</f>
        <v>!</v>
      </c>
      <c r="X3" s="97">
        <v>13610.9328</v>
      </c>
      <c r="Y3" s="16">
        <v>41.781599999999997</v>
      </c>
      <c r="Z3" s="16">
        <v>41.496899999999997</v>
      </c>
      <c r="AA3" s="16">
        <v>44.064999999999998</v>
      </c>
      <c r="AB3" s="16"/>
      <c r="AC3" s="17"/>
      <c r="AD3" s="15">
        <f t="shared" ref="AD3:AD62" si="9">AB3/3600</f>
        <v>0</v>
      </c>
      <c r="AE3" s="19">
        <f>[1]!BJM($P3:$Q6,X3:Y6)</f>
        <v>0.181825712013306</v>
      </c>
      <c r="AF3" s="19">
        <f>[1]!BJM($D3:$E6,H3:I6)</f>
        <v>0.17245472062599188</v>
      </c>
      <c r="AG3" s="19">
        <f>[1]!BJM($F3:$G6,J3:K6)</f>
        <v>5.5135649602511272E-2</v>
      </c>
    </row>
    <row r="4" spans="1:33">
      <c r="A4" s="20" t="s">
        <v>19</v>
      </c>
      <c r="B4" s="20" t="s">
        <v>20</v>
      </c>
      <c r="C4" s="20">
        <v>27</v>
      </c>
      <c r="D4" s="13">
        <f t="shared" si="0"/>
        <v>5572.41</v>
      </c>
      <c r="E4" s="13">
        <f t="shared" si="1"/>
        <v>39.869999999999997</v>
      </c>
      <c r="F4" s="13">
        <f t="shared" si="2"/>
        <v>5572.41</v>
      </c>
      <c r="G4" s="13">
        <f t="shared" si="3"/>
        <v>42.29</v>
      </c>
      <c r="H4" s="13">
        <f t="shared" si="4"/>
        <v>5589.3248000000003</v>
      </c>
      <c r="I4" s="13">
        <f t="shared" si="5"/>
        <v>39.880400000000002</v>
      </c>
      <c r="J4" s="13">
        <f t="shared" si="6"/>
        <v>5589.3248000000003</v>
      </c>
      <c r="K4" s="14">
        <f t="shared" si="7"/>
        <v>42.298499999999997</v>
      </c>
      <c r="L4" s="15">
        <v>5572.4128000000001</v>
      </c>
      <c r="M4" s="15">
        <v>39.340299999999999</v>
      </c>
      <c r="N4" s="15">
        <v>39.874499999999998</v>
      </c>
      <c r="O4" s="15">
        <v>42.293199999999999</v>
      </c>
      <c r="P4" s="16">
        <v>5572.41</v>
      </c>
      <c r="Q4" s="16">
        <v>39.340000000000003</v>
      </c>
      <c r="R4" s="16">
        <v>39.869999999999997</v>
      </c>
      <c r="S4" s="16">
        <v>42.29</v>
      </c>
      <c r="T4" s="16"/>
      <c r="U4" s="17"/>
      <c r="V4" s="15">
        <f t="shared" si="8"/>
        <v>0</v>
      </c>
      <c r="W4" s="21" t="str">
        <f t="shared" ref="W4:W66" si="10">IF(OR(AND(P4="",Q4="",R4="",S4=""),AND(L4=P4,M4=Q4,N4=R4,O4=S4)),"","!")</f>
        <v>!</v>
      </c>
      <c r="X4" s="97">
        <v>5589.3248000000003</v>
      </c>
      <c r="Y4" s="16">
        <v>39.3416</v>
      </c>
      <c r="Z4" s="16">
        <v>39.880400000000002</v>
      </c>
      <c r="AA4" s="16">
        <v>42.298499999999997</v>
      </c>
      <c r="AB4" s="16"/>
      <c r="AC4" s="17"/>
      <c r="AD4" s="15">
        <f t="shared" si="9"/>
        <v>0</v>
      </c>
      <c r="AE4" s="22"/>
      <c r="AF4" s="22"/>
      <c r="AG4" s="22"/>
    </row>
    <row r="5" spans="1:33">
      <c r="A5" s="20"/>
      <c r="B5" s="20"/>
      <c r="C5" s="20">
        <v>32</v>
      </c>
      <c r="D5" s="13">
        <f t="shared" si="0"/>
        <v>2709.8</v>
      </c>
      <c r="E5" s="13">
        <f t="shared" si="1"/>
        <v>38.47</v>
      </c>
      <c r="F5" s="13">
        <f t="shared" si="2"/>
        <v>2709.8</v>
      </c>
      <c r="G5" s="13">
        <f t="shared" si="3"/>
        <v>40.75</v>
      </c>
      <c r="H5" s="13">
        <f t="shared" si="4"/>
        <v>2713.056</v>
      </c>
      <c r="I5" s="13">
        <f t="shared" si="5"/>
        <v>38.464799999999997</v>
      </c>
      <c r="J5" s="13">
        <f t="shared" si="6"/>
        <v>2713.056</v>
      </c>
      <c r="K5" s="14">
        <f t="shared" si="7"/>
        <v>40.745800000000003</v>
      </c>
      <c r="L5" s="15">
        <v>2709.7984000000001</v>
      </c>
      <c r="M5" s="15">
        <v>36.851599999999998</v>
      </c>
      <c r="N5" s="15">
        <v>38.466799999999999</v>
      </c>
      <c r="O5" s="15">
        <v>40.748199999999997</v>
      </c>
      <c r="P5" s="16">
        <v>2709.8</v>
      </c>
      <c r="Q5" s="16">
        <v>36.85</v>
      </c>
      <c r="R5" s="16">
        <v>38.47</v>
      </c>
      <c r="S5" s="16">
        <v>40.75</v>
      </c>
      <c r="T5" s="16"/>
      <c r="U5" s="17"/>
      <c r="V5" s="15">
        <f t="shared" si="8"/>
        <v>0</v>
      </c>
      <c r="W5" s="21" t="str">
        <f t="shared" si="10"/>
        <v>!</v>
      </c>
      <c r="X5" s="97">
        <v>2713.056</v>
      </c>
      <c r="Y5" s="16">
        <v>36.847999999999999</v>
      </c>
      <c r="Z5" s="16">
        <v>38.464799999999997</v>
      </c>
      <c r="AA5" s="16">
        <v>40.745800000000003</v>
      </c>
      <c r="AB5" s="16"/>
      <c r="AC5" s="17"/>
      <c r="AD5" s="15">
        <f t="shared" si="9"/>
        <v>0</v>
      </c>
      <c r="AE5" s="22"/>
      <c r="AF5" s="22"/>
      <c r="AG5" s="22"/>
    </row>
    <row r="6" spans="1:33" ht="17.25" thickBot="1">
      <c r="A6" s="20"/>
      <c r="B6" s="23"/>
      <c r="C6" s="23">
        <v>37</v>
      </c>
      <c r="D6" s="24">
        <f t="shared" si="0"/>
        <v>1409.3</v>
      </c>
      <c r="E6" s="24">
        <f t="shared" si="1"/>
        <v>36.979999999999997</v>
      </c>
      <c r="F6" s="24">
        <f t="shared" si="2"/>
        <v>1409.3</v>
      </c>
      <c r="G6" s="24">
        <f t="shared" si="3"/>
        <v>39.299999999999997</v>
      </c>
      <c r="H6" s="24">
        <f t="shared" si="4"/>
        <v>1411.7904000000001</v>
      </c>
      <c r="I6" s="24">
        <f t="shared" si="5"/>
        <v>36.966999999999999</v>
      </c>
      <c r="J6" s="24">
        <f t="shared" si="6"/>
        <v>1411.7904000000001</v>
      </c>
      <c r="K6" s="25">
        <f t="shared" si="7"/>
        <v>39.303600000000003</v>
      </c>
      <c r="L6" s="26">
        <v>1409.3040000000001</v>
      </c>
      <c r="M6" s="26">
        <v>34.254899999999999</v>
      </c>
      <c r="N6" s="26">
        <v>36.9754</v>
      </c>
      <c r="O6" s="26">
        <v>39.302399999999999</v>
      </c>
      <c r="P6" s="27">
        <v>1409.3</v>
      </c>
      <c r="Q6" s="27">
        <v>34.25</v>
      </c>
      <c r="R6" s="27">
        <v>36.979999999999997</v>
      </c>
      <c r="S6" s="27">
        <v>39.299999999999997</v>
      </c>
      <c r="T6" s="27"/>
      <c r="U6" s="28"/>
      <c r="V6" s="26">
        <f t="shared" si="8"/>
        <v>0</v>
      </c>
      <c r="W6" s="29" t="str">
        <f t="shared" si="10"/>
        <v>!</v>
      </c>
      <c r="X6" s="98">
        <v>1411.7904000000001</v>
      </c>
      <c r="Y6" s="27">
        <v>34.257800000000003</v>
      </c>
      <c r="Z6" s="27">
        <v>36.966999999999999</v>
      </c>
      <c r="AA6" s="27">
        <v>39.303600000000003</v>
      </c>
      <c r="AB6" s="27"/>
      <c r="AC6" s="28"/>
      <c r="AD6" s="26">
        <f t="shared" si="9"/>
        <v>0</v>
      </c>
      <c r="AE6" s="30"/>
      <c r="AF6" s="30"/>
      <c r="AG6" s="30"/>
    </row>
    <row r="7" spans="1:33">
      <c r="A7" s="20"/>
      <c r="B7" s="20" t="s">
        <v>21</v>
      </c>
      <c r="C7" s="12">
        <v>22</v>
      </c>
      <c r="D7" s="13">
        <f t="shared" si="0"/>
        <v>34312.14</v>
      </c>
      <c r="E7" s="13">
        <f t="shared" si="1"/>
        <v>44.83</v>
      </c>
      <c r="F7" s="13">
        <f t="shared" si="2"/>
        <v>34312.14</v>
      </c>
      <c r="G7" s="13">
        <f t="shared" si="3"/>
        <v>44.61</v>
      </c>
      <c r="H7" s="13">
        <f t="shared" si="4"/>
        <v>34451.211199999998</v>
      </c>
      <c r="I7" s="13">
        <f t="shared" si="5"/>
        <v>44.852499999999999</v>
      </c>
      <c r="J7" s="13">
        <f t="shared" si="6"/>
        <v>34451.211199999998</v>
      </c>
      <c r="K7" s="14">
        <f t="shared" si="7"/>
        <v>44.609400000000001</v>
      </c>
      <c r="L7" s="31">
        <v>34312.135999999999</v>
      </c>
      <c r="M7" s="31">
        <v>40.335599999999999</v>
      </c>
      <c r="N7" s="31">
        <v>44.834200000000003</v>
      </c>
      <c r="O7" s="31">
        <v>44.608400000000003</v>
      </c>
      <c r="P7" s="32">
        <v>34312.14</v>
      </c>
      <c r="Q7" s="32">
        <v>40.340000000000003</v>
      </c>
      <c r="R7" s="32">
        <v>44.83</v>
      </c>
      <c r="S7" s="32">
        <v>44.61</v>
      </c>
      <c r="T7" s="16"/>
      <c r="U7" s="17"/>
      <c r="V7" s="15">
        <f t="shared" si="8"/>
        <v>0</v>
      </c>
      <c r="W7" s="21" t="str">
        <f>IF(OR(AND(P7="",Q7="",R7="",S7=""),AND(L7=P7,M7=Q7,N7=R7,O7=S7)),"","!")</f>
        <v>!</v>
      </c>
      <c r="X7" s="99">
        <v>34451.211199999998</v>
      </c>
      <c r="Y7" s="32">
        <v>40.335900000000002</v>
      </c>
      <c r="Z7" s="32">
        <v>44.852499999999999</v>
      </c>
      <c r="AA7" s="32">
        <v>44.609400000000001</v>
      </c>
      <c r="AB7" s="16"/>
      <c r="AC7" s="17"/>
      <c r="AD7" s="15">
        <f t="shared" si="9"/>
        <v>0</v>
      </c>
      <c r="AE7" s="19">
        <f>[1]!BJM($P7:$Q10,X7:Y10)</f>
        <v>0.3808393795842191</v>
      </c>
      <c r="AF7" s="19">
        <f>[1]!BJM($D7:$E10,H7:I10)</f>
        <v>-2.3668477192873016E-2</v>
      </c>
      <c r="AG7" s="19">
        <f>[1]!BJM($F7:$G10,J7:K10)</f>
        <v>-0.17373699576809232</v>
      </c>
    </row>
    <row r="8" spans="1:33">
      <c r="A8" s="20"/>
      <c r="B8" s="20" t="s">
        <v>22</v>
      </c>
      <c r="C8" s="20">
        <v>27</v>
      </c>
      <c r="D8" s="13">
        <f t="shared" si="0"/>
        <v>16544.46</v>
      </c>
      <c r="E8" s="13">
        <f t="shared" si="1"/>
        <v>43.04</v>
      </c>
      <c r="F8" s="13">
        <f t="shared" si="2"/>
        <v>16544.46</v>
      </c>
      <c r="G8" s="13">
        <f t="shared" si="3"/>
        <v>43.3</v>
      </c>
      <c r="H8" s="13">
        <f t="shared" si="4"/>
        <v>16594.5808</v>
      </c>
      <c r="I8" s="13">
        <f t="shared" si="5"/>
        <v>43.055799999999998</v>
      </c>
      <c r="J8" s="13">
        <f t="shared" si="6"/>
        <v>16594.5808</v>
      </c>
      <c r="K8" s="14">
        <f t="shared" si="7"/>
        <v>43.317100000000003</v>
      </c>
      <c r="L8" s="15">
        <v>16544.4624</v>
      </c>
      <c r="M8" s="15">
        <v>37.375700000000002</v>
      </c>
      <c r="N8" s="15">
        <v>43.039000000000001</v>
      </c>
      <c r="O8" s="15">
        <v>43.299100000000003</v>
      </c>
      <c r="P8" s="16">
        <v>16544.46</v>
      </c>
      <c r="Q8" s="16">
        <v>37.380000000000003</v>
      </c>
      <c r="R8" s="16">
        <v>43.04</v>
      </c>
      <c r="S8" s="16">
        <v>43.3</v>
      </c>
      <c r="T8" s="16"/>
      <c r="U8" s="17"/>
      <c r="V8" s="15">
        <f t="shared" si="8"/>
        <v>0</v>
      </c>
      <c r="W8" s="21" t="str">
        <f t="shared" si="10"/>
        <v>!</v>
      </c>
      <c r="X8" s="97">
        <v>16594.5808</v>
      </c>
      <c r="Y8" s="16">
        <v>37.372900000000001</v>
      </c>
      <c r="Z8" s="16">
        <v>43.055799999999998</v>
      </c>
      <c r="AA8" s="16">
        <v>43.317100000000003</v>
      </c>
      <c r="AB8" s="16"/>
      <c r="AC8" s="17"/>
      <c r="AD8" s="15">
        <f t="shared" si="9"/>
        <v>0</v>
      </c>
      <c r="AE8" s="22"/>
      <c r="AF8" s="22"/>
      <c r="AG8" s="22"/>
    </row>
    <row r="9" spans="1:33">
      <c r="A9" s="20"/>
      <c r="B9" s="20"/>
      <c r="C9" s="20">
        <v>32</v>
      </c>
      <c r="D9" s="13">
        <f t="shared" si="0"/>
        <v>8753.73</v>
      </c>
      <c r="E9" s="13">
        <f t="shared" si="1"/>
        <v>41.3</v>
      </c>
      <c r="F9" s="13">
        <f t="shared" si="2"/>
        <v>8753.73</v>
      </c>
      <c r="G9" s="13">
        <f t="shared" si="3"/>
        <v>41.92</v>
      </c>
      <c r="H9" s="13">
        <f t="shared" si="4"/>
        <v>8775.2927999999993</v>
      </c>
      <c r="I9" s="13">
        <f t="shared" si="5"/>
        <v>41.293300000000002</v>
      </c>
      <c r="J9" s="13">
        <f t="shared" si="6"/>
        <v>8775.2927999999993</v>
      </c>
      <c r="K9" s="14">
        <f t="shared" si="7"/>
        <v>41.924700000000001</v>
      </c>
      <c r="L9" s="15">
        <v>8753.7263999999996</v>
      </c>
      <c r="M9" s="15">
        <v>34.450299999999999</v>
      </c>
      <c r="N9" s="15">
        <v>41.3</v>
      </c>
      <c r="O9" s="15">
        <v>41.921900000000001</v>
      </c>
      <c r="P9" s="16">
        <v>8753.73</v>
      </c>
      <c r="Q9" s="16">
        <v>34.450000000000003</v>
      </c>
      <c r="R9" s="16">
        <v>41.3</v>
      </c>
      <c r="S9" s="16">
        <v>41.92</v>
      </c>
      <c r="T9" s="16"/>
      <c r="U9" s="17"/>
      <c r="V9" s="15">
        <f t="shared" si="8"/>
        <v>0</v>
      </c>
      <c r="W9" s="21" t="str">
        <f t="shared" si="10"/>
        <v>!</v>
      </c>
      <c r="X9" s="97">
        <v>8775.2927999999993</v>
      </c>
      <c r="Y9" s="16">
        <v>34.449399999999997</v>
      </c>
      <c r="Z9" s="16">
        <v>41.293300000000002</v>
      </c>
      <c r="AA9" s="16">
        <v>41.924700000000001</v>
      </c>
      <c r="AB9" s="16"/>
      <c r="AC9" s="17"/>
      <c r="AD9" s="15">
        <f t="shared" si="9"/>
        <v>0</v>
      </c>
      <c r="AE9" s="22"/>
      <c r="AF9" s="22"/>
      <c r="AG9" s="22"/>
    </row>
    <row r="10" spans="1:33" ht="17.25" thickBot="1">
      <c r="A10" s="23"/>
      <c r="B10" s="23"/>
      <c r="C10" s="23">
        <v>37</v>
      </c>
      <c r="D10" s="24">
        <f t="shared" si="0"/>
        <v>4931.51</v>
      </c>
      <c r="E10" s="24">
        <f t="shared" si="1"/>
        <v>39.6</v>
      </c>
      <c r="F10" s="24">
        <f t="shared" si="2"/>
        <v>4931.51</v>
      </c>
      <c r="G10" s="24">
        <f t="shared" si="3"/>
        <v>40.5</v>
      </c>
      <c r="H10" s="24">
        <f t="shared" si="4"/>
        <v>4942.9071999999996</v>
      </c>
      <c r="I10" s="24">
        <f t="shared" si="5"/>
        <v>39.608499999999999</v>
      </c>
      <c r="J10" s="24">
        <f t="shared" si="6"/>
        <v>4942.9071999999996</v>
      </c>
      <c r="K10" s="25">
        <f t="shared" si="7"/>
        <v>40.515599999999999</v>
      </c>
      <c r="L10" s="26">
        <v>4931.5119999999997</v>
      </c>
      <c r="M10" s="26">
        <v>31.684999999999999</v>
      </c>
      <c r="N10" s="26">
        <v>39.602400000000003</v>
      </c>
      <c r="O10" s="26">
        <v>40.504800000000003</v>
      </c>
      <c r="P10" s="27">
        <v>4931.51</v>
      </c>
      <c r="Q10" s="27">
        <v>31.69</v>
      </c>
      <c r="R10" s="27">
        <v>39.6</v>
      </c>
      <c r="S10" s="27">
        <v>40.5</v>
      </c>
      <c r="T10" s="27"/>
      <c r="U10" s="28"/>
      <c r="V10" s="26">
        <f t="shared" si="8"/>
        <v>0</v>
      </c>
      <c r="W10" s="29" t="str">
        <f t="shared" si="10"/>
        <v>!</v>
      </c>
      <c r="X10" s="98">
        <v>4942.9071999999996</v>
      </c>
      <c r="Y10" s="27">
        <v>31.685600000000001</v>
      </c>
      <c r="Z10" s="27">
        <v>39.608499999999999</v>
      </c>
      <c r="AA10" s="27">
        <v>40.515599999999999</v>
      </c>
      <c r="AB10" s="27"/>
      <c r="AC10" s="28"/>
      <c r="AD10" s="26">
        <f t="shared" si="9"/>
        <v>0</v>
      </c>
      <c r="AE10" s="30"/>
      <c r="AF10" s="30"/>
      <c r="AG10" s="30"/>
    </row>
    <row r="11" spans="1:33">
      <c r="A11" s="12" t="s">
        <v>23</v>
      </c>
      <c r="B11" s="12" t="s">
        <v>24</v>
      </c>
      <c r="C11" s="12">
        <v>22</v>
      </c>
      <c r="D11" s="13">
        <f t="shared" si="0"/>
        <v>4892.45</v>
      </c>
      <c r="E11" s="13">
        <f t="shared" si="1"/>
        <v>43.51</v>
      </c>
      <c r="F11" s="13">
        <f t="shared" si="2"/>
        <v>4892.45</v>
      </c>
      <c r="G11" s="13">
        <f t="shared" si="3"/>
        <v>45.2</v>
      </c>
      <c r="H11" s="13">
        <f t="shared" si="4"/>
        <v>4895.5096000000003</v>
      </c>
      <c r="I11" s="13">
        <f t="shared" si="5"/>
        <v>43.517699999999998</v>
      </c>
      <c r="J11" s="13">
        <f t="shared" si="6"/>
        <v>4895.5096000000003</v>
      </c>
      <c r="K11" s="14">
        <f t="shared" si="7"/>
        <v>45.204500000000003</v>
      </c>
      <c r="L11" s="15">
        <v>4892.4456</v>
      </c>
      <c r="M11" s="15">
        <v>41.780200000000001</v>
      </c>
      <c r="N11" s="15">
        <v>43.511600000000001</v>
      </c>
      <c r="O11" s="15">
        <v>45.203000000000003</v>
      </c>
      <c r="P11" s="16">
        <v>4892.45</v>
      </c>
      <c r="Q11" s="16">
        <v>41.78</v>
      </c>
      <c r="R11" s="16">
        <v>43.51</v>
      </c>
      <c r="S11" s="16">
        <v>45.2</v>
      </c>
      <c r="T11" s="16"/>
      <c r="U11" s="17"/>
      <c r="V11" s="15">
        <f t="shared" si="8"/>
        <v>0</v>
      </c>
      <c r="W11" s="21" t="str">
        <f>IF(OR(AND(P11="",Q11="",R11="",S11=""),AND(L11=P11,M11=Q11,N11=R11,O11=S11)),"","!")</f>
        <v>!</v>
      </c>
      <c r="X11" s="97">
        <v>4895.5096000000003</v>
      </c>
      <c r="Y11" s="16">
        <v>41.777999999999999</v>
      </c>
      <c r="Z11" s="16">
        <v>43.517699999999998</v>
      </c>
      <c r="AA11" s="16">
        <v>45.204500000000003</v>
      </c>
      <c r="AB11" s="16"/>
      <c r="AC11" s="17"/>
      <c r="AD11" s="15">
        <f t="shared" si="9"/>
        <v>0</v>
      </c>
      <c r="AE11" s="19">
        <f>[1]!BJM($P11:$Q14,X11:Y14)</f>
        <v>7.6936340063449293E-2</v>
      </c>
      <c r="AF11" s="19">
        <f>[1]!BJM($D11:$E14,H11:I14)</f>
        <v>-8.0375646491459563E-2</v>
      </c>
      <c r="AG11" s="19">
        <f>[1]!BJM($F11:$G14,J11:K14)</f>
        <v>-2.5985418115204162E-2</v>
      </c>
    </row>
    <row r="12" spans="1:33">
      <c r="A12" s="20" t="s">
        <v>25</v>
      </c>
      <c r="B12" s="20" t="s">
        <v>26</v>
      </c>
      <c r="C12" s="20">
        <v>27</v>
      </c>
      <c r="D12" s="13">
        <f t="shared" si="0"/>
        <v>2282.02</v>
      </c>
      <c r="E12" s="13">
        <f t="shared" si="1"/>
        <v>42.17</v>
      </c>
      <c r="F12" s="13">
        <f t="shared" si="2"/>
        <v>2282.02</v>
      </c>
      <c r="G12" s="13">
        <f t="shared" si="3"/>
        <v>43.41</v>
      </c>
      <c r="H12" s="13">
        <f t="shared" si="4"/>
        <v>2282.4807999999998</v>
      </c>
      <c r="I12" s="13">
        <f t="shared" si="5"/>
        <v>42.171300000000002</v>
      </c>
      <c r="J12" s="13">
        <f t="shared" si="6"/>
        <v>2282.4807999999998</v>
      </c>
      <c r="K12" s="14">
        <f t="shared" si="7"/>
        <v>43.408200000000001</v>
      </c>
      <c r="L12" s="15">
        <v>2282.0160000000001</v>
      </c>
      <c r="M12" s="15">
        <v>39.930100000000003</v>
      </c>
      <c r="N12" s="15">
        <v>42.167000000000002</v>
      </c>
      <c r="O12" s="15">
        <v>43.408200000000001</v>
      </c>
      <c r="P12" s="16">
        <v>2282.02</v>
      </c>
      <c r="Q12" s="16">
        <v>39.93</v>
      </c>
      <c r="R12" s="16">
        <v>42.17</v>
      </c>
      <c r="S12" s="16">
        <v>43.41</v>
      </c>
      <c r="T12" s="16"/>
      <c r="U12" s="17"/>
      <c r="V12" s="15">
        <f t="shared" si="8"/>
        <v>0</v>
      </c>
      <c r="W12" s="21" t="str">
        <f t="shared" si="10"/>
        <v>!</v>
      </c>
      <c r="X12" s="97">
        <v>2282.4807999999998</v>
      </c>
      <c r="Y12" s="16">
        <v>39.927100000000003</v>
      </c>
      <c r="Z12" s="16">
        <v>42.171300000000002</v>
      </c>
      <c r="AA12" s="16">
        <v>43.408200000000001</v>
      </c>
      <c r="AB12" s="16"/>
      <c r="AC12" s="17"/>
      <c r="AD12" s="15">
        <f t="shared" si="9"/>
        <v>0</v>
      </c>
      <c r="AE12" s="22"/>
      <c r="AF12" s="22"/>
      <c r="AG12" s="22"/>
    </row>
    <row r="13" spans="1:33">
      <c r="A13" s="20"/>
      <c r="B13" s="20"/>
      <c r="C13" s="20">
        <v>32</v>
      </c>
      <c r="D13" s="13">
        <f t="shared" si="0"/>
        <v>1123.25</v>
      </c>
      <c r="E13" s="13">
        <f t="shared" si="1"/>
        <v>40.86</v>
      </c>
      <c r="F13" s="13">
        <f t="shared" si="2"/>
        <v>1123.25</v>
      </c>
      <c r="G13" s="13">
        <f t="shared" si="3"/>
        <v>41.94</v>
      </c>
      <c r="H13" s="13">
        <f t="shared" si="4"/>
        <v>1123.0608</v>
      </c>
      <c r="I13" s="13">
        <f t="shared" si="5"/>
        <v>40.861699999999999</v>
      </c>
      <c r="J13" s="13">
        <f t="shared" si="6"/>
        <v>1123.0608</v>
      </c>
      <c r="K13" s="14">
        <f t="shared" si="7"/>
        <v>41.944299999999998</v>
      </c>
      <c r="L13" s="15">
        <v>1123.2456</v>
      </c>
      <c r="M13" s="15">
        <v>37.619399999999999</v>
      </c>
      <c r="N13" s="15">
        <v>40.863399999999999</v>
      </c>
      <c r="O13" s="15">
        <v>41.942300000000003</v>
      </c>
      <c r="P13" s="16">
        <v>1123.25</v>
      </c>
      <c r="Q13" s="16">
        <v>37.619999999999997</v>
      </c>
      <c r="R13" s="16">
        <v>40.86</v>
      </c>
      <c r="S13" s="16">
        <v>41.94</v>
      </c>
      <c r="T13" s="16"/>
      <c r="U13" s="17"/>
      <c r="V13" s="15">
        <f t="shared" si="8"/>
        <v>0</v>
      </c>
      <c r="W13" s="21" t="str">
        <f t="shared" si="10"/>
        <v>!</v>
      </c>
      <c r="X13" s="97">
        <v>1123.0608</v>
      </c>
      <c r="Y13" s="16">
        <v>37.6173</v>
      </c>
      <c r="Z13" s="16">
        <v>40.861699999999999</v>
      </c>
      <c r="AA13" s="16">
        <v>41.944299999999998</v>
      </c>
      <c r="AB13" s="16"/>
      <c r="AC13" s="17"/>
      <c r="AD13" s="15">
        <f t="shared" si="9"/>
        <v>0</v>
      </c>
      <c r="AE13" s="22"/>
      <c r="AF13" s="22"/>
      <c r="AG13" s="22"/>
    </row>
    <row r="14" spans="1:33" ht="17.25" thickBot="1">
      <c r="A14" s="20"/>
      <c r="B14" s="23"/>
      <c r="C14" s="23">
        <v>37</v>
      </c>
      <c r="D14" s="24">
        <f t="shared" si="0"/>
        <v>570.44000000000005</v>
      </c>
      <c r="E14" s="24">
        <f t="shared" si="1"/>
        <v>39.65</v>
      </c>
      <c r="F14" s="24">
        <f t="shared" si="2"/>
        <v>570.44000000000005</v>
      </c>
      <c r="G14" s="24">
        <f t="shared" si="3"/>
        <v>40.85</v>
      </c>
      <c r="H14" s="24">
        <f t="shared" si="4"/>
        <v>570.16959999999995</v>
      </c>
      <c r="I14" s="24">
        <f t="shared" si="5"/>
        <v>39.645099999999999</v>
      </c>
      <c r="J14" s="24">
        <f t="shared" si="6"/>
        <v>570.16959999999995</v>
      </c>
      <c r="K14" s="25">
        <f t="shared" si="7"/>
        <v>40.8491</v>
      </c>
      <c r="L14" s="26">
        <v>570.44000000000005</v>
      </c>
      <c r="M14" s="26">
        <v>35.226500000000001</v>
      </c>
      <c r="N14" s="26">
        <v>39.646299999999997</v>
      </c>
      <c r="O14" s="26">
        <v>40.847700000000003</v>
      </c>
      <c r="P14" s="27">
        <v>570.44000000000005</v>
      </c>
      <c r="Q14" s="27">
        <v>35.229999999999997</v>
      </c>
      <c r="R14" s="27">
        <v>39.65</v>
      </c>
      <c r="S14" s="27">
        <v>40.85</v>
      </c>
      <c r="T14" s="27"/>
      <c r="U14" s="28"/>
      <c r="V14" s="26">
        <f t="shared" si="8"/>
        <v>0</v>
      </c>
      <c r="W14" s="33" t="str">
        <f t="shared" si="10"/>
        <v>!</v>
      </c>
      <c r="X14" s="98">
        <v>570.16959999999995</v>
      </c>
      <c r="Y14" s="27">
        <v>35.229799999999997</v>
      </c>
      <c r="Z14" s="27">
        <v>39.645099999999999</v>
      </c>
      <c r="AA14" s="27">
        <v>40.8491</v>
      </c>
      <c r="AB14" s="27"/>
      <c r="AC14" s="28"/>
      <c r="AD14" s="26">
        <f t="shared" si="9"/>
        <v>0</v>
      </c>
      <c r="AE14" s="30"/>
      <c r="AF14" s="30"/>
      <c r="AG14" s="30"/>
    </row>
    <row r="15" spans="1:33">
      <c r="A15" s="20"/>
      <c r="B15" s="12" t="s">
        <v>27</v>
      </c>
      <c r="C15" s="12">
        <v>22</v>
      </c>
      <c r="D15" s="34">
        <f t="shared" si="0"/>
        <v>7897.75</v>
      </c>
      <c r="E15" s="34">
        <f t="shared" si="1"/>
        <v>42.28</v>
      </c>
      <c r="F15" s="34">
        <f t="shared" si="2"/>
        <v>7897.75</v>
      </c>
      <c r="G15" s="34">
        <f t="shared" si="3"/>
        <v>43.6</v>
      </c>
      <c r="H15" s="34">
        <f t="shared" si="4"/>
        <v>7909.7592000000004</v>
      </c>
      <c r="I15" s="34">
        <f t="shared" si="5"/>
        <v>42.282400000000003</v>
      </c>
      <c r="J15" s="34">
        <f t="shared" si="6"/>
        <v>7909.7592000000004</v>
      </c>
      <c r="K15" s="35">
        <f t="shared" si="7"/>
        <v>43.596600000000002</v>
      </c>
      <c r="L15" s="31">
        <v>7897.7503999999999</v>
      </c>
      <c r="M15" s="31">
        <v>40.189799999999998</v>
      </c>
      <c r="N15" s="31">
        <v>42.284799999999997</v>
      </c>
      <c r="O15" s="31">
        <v>43.596699999999998</v>
      </c>
      <c r="P15" s="32">
        <v>7897.75</v>
      </c>
      <c r="Q15" s="32">
        <v>40.19</v>
      </c>
      <c r="R15" s="32">
        <v>42.28</v>
      </c>
      <c r="S15" s="32">
        <v>43.6</v>
      </c>
      <c r="T15" s="32"/>
      <c r="U15" s="17"/>
      <c r="V15" s="31">
        <f t="shared" si="8"/>
        <v>0</v>
      </c>
      <c r="W15" s="18" t="str">
        <f>IF(OR(AND(P15="",Q15="",R15="",S15=""),AND(L15=P15,M15=Q15,N15=R15,O15=S15)),"","!")</f>
        <v>!</v>
      </c>
      <c r="X15" s="99">
        <v>7909.7592000000004</v>
      </c>
      <c r="Y15" s="32">
        <v>40.188000000000002</v>
      </c>
      <c r="Z15" s="32">
        <v>42.282400000000003</v>
      </c>
      <c r="AA15" s="32">
        <v>43.596600000000002</v>
      </c>
      <c r="AB15" s="32"/>
      <c r="AC15" s="17"/>
      <c r="AD15" s="31">
        <f t="shared" si="9"/>
        <v>0</v>
      </c>
      <c r="AE15" s="19">
        <f>[1]!BJM($P15:$Q18,X15:Y18)</f>
        <v>-1.8083531035273381E-2</v>
      </c>
      <c r="AF15" s="19">
        <f>[1]!BJM($D15:$E18,H15:I18)</f>
        <v>0.20720701969170197</v>
      </c>
      <c r="AG15" s="19">
        <f>[1]!BJM($F15:$G18,J15:K18)</f>
        <v>-6.5974141812308318E-3</v>
      </c>
    </row>
    <row r="16" spans="1:33">
      <c r="A16" s="20"/>
      <c r="B16" s="20" t="s">
        <v>28</v>
      </c>
      <c r="C16" s="20">
        <v>27</v>
      </c>
      <c r="D16" s="13">
        <f t="shared" si="0"/>
        <v>3497.04</v>
      </c>
      <c r="E16" s="13">
        <f t="shared" si="1"/>
        <v>40.54</v>
      </c>
      <c r="F16" s="13">
        <f t="shared" si="2"/>
        <v>3497.04</v>
      </c>
      <c r="G16" s="13">
        <f t="shared" si="3"/>
        <v>41.52</v>
      </c>
      <c r="H16" s="13">
        <f t="shared" si="4"/>
        <v>3498.8024</v>
      </c>
      <c r="I16" s="13">
        <f t="shared" si="5"/>
        <v>40.534799999999997</v>
      </c>
      <c r="J16" s="13">
        <f t="shared" si="6"/>
        <v>3498.8024</v>
      </c>
      <c r="K16" s="14">
        <f t="shared" si="7"/>
        <v>41.5246</v>
      </c>
      <c r="L16" s="15">
        <v>3497.0423999999998</v>
      </c>
      <c r="M16" s="15">
        <v>37.685899999999997</v>
      </c>
      <c r="N16" s="15">
        <v>40.535899999999998</v>
      </c>
      <c r="O16" s="15">
        <v>41.516500000000001</v>
      </c>
      <c r="P16" s="16">
        <v>3497.04</v>
      </c>
      <c r="Q16" s="16">
        <v>37.69</v>
      </c>
      <c r="R16" s="16">
        <v>40.54</v>
      </c>
      <c r="S16" s="16">
        <v>41.52</v>
      </c>
      <c r="T16" s="16"/>
      <c r="U16" s="17"/>
      <c r="V16" s="15">
        <f t="shared" si="8"/>
        <v>0</v>
      </c>
      <c r="W16" s="21" t="str">
        <f t="shared" si="10"/>
        <v>!</v>
      </c>
      <c r="X16" s="97">
        <v>3498.8024</v>
      </c>
      <c r="Y16" s="16">
        <v>37.684800000000003</v>
      </c>
      <c r="Z16" s="16">
        <v>40.534799999999997</v>
      </c>
      <c r="AA16" s="16">
        <v>41.5246</v>
      </c>
      <c r="AB16" s="16"/>
      <c r="AC16" s="17"/>
      <c r="AD16" s="15">
        <f t="shared" si="9"/>
        <v>0</v>
      </c>
      <c r="AE16" s="22"/>
      <c r="AF16" s="22"/>
      <c r="AG16" s="22"/>
    </row>
    <row r="17" spans="1:34">
      <c r="A17" s="20"/>
      <c r="B17" s="20"/>
      <c r="C17" s="20">
        <v>32</v>
      </c>
      <c r="D17" s="13">
        <f t="shared" si="0"/>
        <v>1630.86</v>
      </c>
      <c r="E17" s="13">
        <f t="shared" si="1"/>
        <v>38.869999999999997</v>
      </c>
      <c r="F17" s="13">
        <f t="shared" si="2"/>
        <v>1630.86</v>
      </c>
      <c r="G17" s="13">
        <f t="shared" si="3"/>
        <v>39.94</v>
      </c>
      <c r="H17" s="13">
        <f t="shared" si="4"/>
        <v>1630.5712000000001</v>
      </c>
      <c r="I17" s="13">
        <f t="shared" si="5"/>
        <v>38.865200000000002</v>
      </c>
      <c r="J17" s="13">
        <f t="shared" si="6"/>
        <v>1630.5712000000001</v>
      </c>
      <c r="K17" s="14">
        <f t="shared" si="7"/>
        <v>39.935899999999997</v>
      </c>
      <c r="L17" s="15">
        <v>1630.8624</v>
      </c>
      <c r="M17" s="15">
        <v>35.111800000000002</v>
      </c>
      <c r="N17" s="15">
        <v>38.869700000000002</v>
      </c>
      <c r="O17" s="15">
        <v>39.941800000000001</v>
      </c>
      <c r="P17" s="16">
        <v>1630.86</v>
      </c>
      <c r="Q17" s="16">
        <v>35.11</v>
      </c>
      <c r="R17" s="16">
        <v>38.869999999999997</v>
      </c>
      <c r="S17" s="16">
        <v>39.94</v>
      </c>
      <c r="T17" s="16"/>
      <c r="U17" s="17"/>
      <c r="V17" s="15">
        <f t="shared" si="8"/>
        <v>0</v>
      </c>
      <c r="W17" s="21" t="str">
        <f t="shared" si="10"/>
        <v>!</v>
      </c>
      <c r="X17" s="97">
        <v>1630.5712000000001</v>
      </c>
      <c r="Y17" s="16">
        <v>35.117199999999997</v>
      </c>
      <c r="Z17" s="16">
        <v>38.865200000000002</v>
      </c>
      <c r="AA17" s="16">
        <v>39.935899999999997</v>
      </c>
      <c r="AB17" s="16"/>
      <c r="AC17" s="17"/>
      <c r="AD17" s="15">
        <f t="shared" si="9"/>
        <v>0</v>
      </c>
      <c r="AE17" s="22"/>
      <c r="AF17" s="22"/>
      <c r="AG17" s="22"/>
    </row>
    <row r="18" spans="1:34" ht="17.25" thickBot="1">
      <c r="A18" s="20"/>
      <c r="B18" s="23"/>
      <c r="C18" s="23">
        <v>37</v>
      </c>
      <c r="D18" s="24">
        <f t="shared" si="0"/>
        <v>758.9</v>
      </c>
      <c r="E18" s="24">
        <f t="shared" si="1"/>
        <v>37.270000000000003</v>
      </c>
      <c r="F18" s="24">
        <f t="shared" si="2"/>
        <v>758.9</v>
      </c>
      <c r="G18" s="24">
        <f t="shared" si="3"/>
        <v>38.799999999999997</v>
      </c>
      <c r="H18" s="24">
        <f t="shared" si="4"/>
        <v>758.74559999999997</v>
      </c>
      <c r="I18" s="24">
        <f t="shared" si="5"/>
        <v>37.267000000000003</v>
      </c>
      <c r="J18" s="24">
        <f t="shared" si="6"/>
        <v>758.74559999999997</v>
      </c>
      <c r="K18" s="25">
        <f t="shared" si="7"/>
        <v>38.801400000000001</v>
      </c>
      <c r="L18" s="26">
        <v>758.89919999999995</v>
      </c>
      <c r="M18" s="26">
        <v>32.624899999999997</v>
      </c>
      <c r="N18" s="26">
        <v>37.268799999999999</v>
      </c>
      <c r="O18" s="26">
        <v>38.7971</v>
      </c>
      <c r="P18" s="27">
        <v>758.9</v>
      </c>
      <c r="Q18" s="27">
        <v>32.619999999999997</v>
      </c>
      <c r="R18" s="27">
        <v>37.270000000000003</v>
      </c>
      <c r="S18" s="27">
        <v>38.799999999999997</v>
      </c>
      <c r="T18" s="27"/>
      <c r="U18" s="28"/>
      <c r="V18" s="26">
        <f t="shared" si="8"/>
        <v>0</v>
      </c>
      <c r="W18" s="33" t="str">
        <f t="shared" si="10"/>
        <v>!</v>
      </c>
      <c r="X18" s="98">
        <v>758.74559999999997</v>
      </c>
      <c r="Y18" s="27">
        <v>32.628900000000002</v>
      </c>
      <c r="Z18" s="27">
        <v>37.267000000000003</v>
      </c>
      <c r="AA18" s="27">
        <v>38.801400000000001</v>
      </c>
      <c r="AB18" s="27"/>
      <c r="AC18" s="28"/>
      <c r="AD18" s="26">
        <f t="shared" si="9"/>
        <v>0</v>
      </c>
      <c r="AE18" s="30"/>
      <c r="AF18" s="30"/>
      <c r="AG18" s="30"/>
    </row>
    <row r="19" spans="1:34">
      <c r="A19" s="20"/>
      <c r="B19" s="12" t="s">
        <v>29</v>
      </c>
      <c r="C19" s="12">
        <v>22</v>
      </c>
      <c r="D19" s="34">
        <f t="shared" si="0"/>
        <v>18996.830000000002</v>
      </c>
      <c r="E19" s="34">
        <f t="shared" si="1"/>
        <v>39.97</v>
      </c>
      <c r="F19" s="34">
        <f t="shared" si="2"/>
        <v>18996.830000000002</v>
      </c>
      <c r="G19" s="34">
        <f t="shared" si="3"/>
        <v>43.43</v>
      </c>
      <c r="H19" s="34">
        <f t="shared" si="4"/>
        <v>18979.547999999999</v>
      </c>
      <c r="I19" s="34">
        <f t="shared" si="5"/>
        <v>39.970700000000001</v>
      </c>
      <c r="J19" s="34">
        <f t="shared" si="6"/>
        <v>18979.547999999999</v>
      </c>
      <c r="K19" s="35">
        <f t="shared" si="7"/>
        <v>43.431399999999996</v>
      </c>
      <c r="L19" s="31">
        <v>18996.831999999999</v>
      </c>
      <c r="M19" s="31">
        <v>38.523499999999999</v>
      </c>
      <c r="N19" s="31">
        <v>39.971400000000003</v>
      </c>
      <c r="O19" s="31">
        <v>43.427999999999997</v>
      </c>
      <c r="P19" s="32">
        <v>18996.830000000002</v>
      </c>
      <c r="Q19" s="32">
        <v>38.520000000000003</v>
      </c>
      <c r="R19" s="32">
        <v>39.97</v>
      </c>
      <c r="S19" s="32">
        <v>43.43</v>
      </c>
      <c r="T19" s="32"/>
      <c r="U19" s="17"/>
      <c r="V19" s="31">
        <f t="shared" si="8"/>
        <v>0</v>
      </c>
      <c r="W19" s="18" t="str">
        <f>IF(OR(AND(P19="",Q19="",R19="",S19=""),AND(L19=P19,M19=Q19,N19=R19,O19=S19)),"","!")</f>
        <v>!</v>
      </c>
      <c r="X19" s="99">
        <v>18979.547999999999</v>
      </c>
      <c r="Y19" s="32">
        <v>38.521099999999997</v>
      </c>
      <c r="Z19" s="32">
        <v>39.970700000000001</v>
      </c>
      <c r="AA19" s="32">
        <v>43.431399999999996</v>
      </c>
      <c r="AB19" s="32"/>
      <c r="AC19" s="17"/>
      <c r="AD19" s="31">
        <f t="shared" si="9"/>
        <v>0</v>
      </c>
      <c r="AE19" s="19">
        <f>[1]!BJM($P19:$Q22,X19:Y22)</f>
        <v>3.2055135041675342E-3</v>
      </c>
      <c r="AF19" s="19">
        <f>[1]!BJM($D19:$E22,H19:I22)</f>
        <v>-1.154300366524863E-2</v>
      </c>
      <c r="AG19" s="19">
        <f>[1]!BJM($F19:$G22,J19:K22)</f>
        <v>-0.1032615833371775</v>
      </c>
    </row>
    <row r="20" spans="1:34">
      <c r="A20" s="20"/>
      <c r="B20" s="20" t="s">
        <v>30</v>
      </c>
      <c r="C20" s="20">
        <v>27</v>
      </c>
      <c r="D20" s="13">
        <f t="shared" si="0"/>
        <v>6069.13</v>
      </c>
      <c r="E20" s="13">
        <f t="shared" si="1"/>
        <v>39.07</v>
      </c>
      <c r="F20" s="13">
        <f t="shared" si="2"/>
        <v>6069.13</v>
      </c>
      <c r="G20" s="13">
        <f t="shared" si="3"/>
        <v>41.75</v>
      </c>
      <c r="H20" s="13">
        <f t="shared" si="4"/>
        <v>6069.4704000000002</v>
      </c>
      <c r="I20" s="13">
        <f t="shared" si="5"/>
        <v>39.065600000000003</v>
      </c>
      <c r="J20" s="13">
        <f t="shared" si="6"/>
        <v>6069.4704000000002</v>
      </c>
      <c r="K20" s="14">
        <f t="shared" si="7"/>
        <v>41.747199999999999</v>
      </c>
      <c r="L20" s="15">
        <v>6069.1343999999999</v>
      </c>
      <c r="M20" s="15">
        <v>37.007899999999999</v>
      </c>
      <c r="N20" s="15">
        <v>39.066200000000002</v>
      </c>
      <c r="O20" s="15">
        <v>41.752600000000001</v>
      </c>
      <c r="P20" s="16">
        <v>6069.13</v>
      </c>
      <c r="Q20" s="16">
        <v>37.01</v>
      </c>
      <c r="R20" s="16">
        <v>39.07</v>
      </c>
      <c r="S20" s="16">
        <v>41.75</v>
      </c>
      <c r="T20" s="16"/>
      <c r="U20" s="17"/>
      <c r="V20" s="15">
        <f t="shared" si="8"/>
        <v>0</v>
      </c>
      <c r="W20" s="21" t="str">
        <f t="shared" si="10"/>
        <v>!</v>
      </c>
      <c r="X20" s="125">
        <v>6069.4704000000002</v>
      </c>
      <c r="Y20" s="104">
        <v>37.0075</v>
      </c>
      <c r="Z20" s="104">
        <v>39.065600000000003</v>
      </c>
      <c r="AA20" s="104">
        <v>41.747199999999999</v>
      </c>
      <c r="AB20" s="104"/>
      <c r="AC20" s="126"/>
      <c r="AD20" s="127">
        <f t="shared" si="9"/>
        <v>0</v>
      </c>
      <c r="AE20" s="22"/>
      <c r="AF20" s="22"/>
      <c r="AG20" s="22"/>
      <c r="AH20" s="105" t="s">
        <v>73</v>
      </c>
    </row>
    <row r="21" spans="1:34">
      <c r="A21" s="20"/>
      <c r="B21" s="20"/>
      <c r="C21" s="20">
        <v>32</v>
      </c>
      <c r="D21" s="13">
        <f t="shared" si="0"/>
        <v>2886.33</v>
      </c>
      <c r="E21" s="13">
        <f t="shared" si="1"/>
        <v>38.15</v>
      </c>
      <c r="F21" s="13">
        <f t="shared" si="2"/>
        <v>2886.33</v>
      </c>
      <c r="G21" s="13">
        <f t="shared" si="3"/>
        <v>40.07</v>
      </c>
      <c r="H21" s="13">
        <f t="shared" si="4"/>
        <v>2888.7415999999998</v>
      </c>
      <c r="I21" s="13">
        <f t="shared" si="5"/>
        <v>38.156300000000002</v>
      </c>
      <c r="J21" s="13">
        <f t="shared" si="6"/>
        <v>2888.7415999999998</v>
      </c>
      <c r="K21" s="14">
        <f t="shared" si="7"/>
        <v>40.078099999999999</v>
      </c>
      <c r="L21" s="15">
        <v>2886.3263999999999</v>
      </c>
      <c r="M21" s="15">
        <v>35.143799999999999</v>
      </c>
      <c r="N21" s="15">
        <v>38.151200000000003</v>
      </c>
      <c r="O21" s="15">
        <v>40.07</v>
      </c>
      <c r="P21" s="16">
        <v>2886.33</v>
      </c>
      <c r="Q21" s="16">
        <v>35.14</v>
      </c>
      <c r="R21" s="16">
        <v>38.15</v>
      </c>
      <c r="S21" s="16">
        <v>40.07</v>
      </c>
      <c r="T21" s="16"/>
      <c r="U21" s="17"/>
      <c r="V21" s="15">
        <f t="shared" si="8"/>
        <v>0</v>
      </c>
      <c r="W21" s="21" t="str">
        <f t="shared" si="10"/>
        <v>!</v>
      </c>
      <c r="X21" s="97">
        <v>2888.7415999999998</v>
      </c>
      <c r="Y21" s="16">
        <v>35.145200000000003</v>
      </c>
      <c r="Z21" s="16">
        <v>38.156300000000002</v>
      </c>
      <c r="AA21" s="16">
        <v>40.078099999999999</v>
      </c>
      <c r="AB21" s="16"/>
      <c r="AC21" s="17"/>
      <c r="AD21" s="15">
        <f t="shared" si="9"/>
        <v>0</v>
      </c>
      <c r="AE21" s="22"/>
      <c r="AF21" s="22"/>
      <c r="AG21" s="22"/>
      <c r="AH21" s="1"/>
    </row>
    <row r="22" spans="1:34" ht="17.25" thickBot="1">
      <c r="A22" s="20"/>
      <c r="B22" s="23"/>
      <c r="C22" s="23">
        <v>37</v>
      </c>
      <c r="D22" s="24">
        <f t="shared" si="0"/>
        <v>1462.19</v>
      </c>
      <c r="E22" s="24">
        <f t="shared" si="1"/>
        <v>37.090000000000003</v>
      </c>
      <c r="F22" s="24">
        <f t="shared" si="2"/>
        <v>1462.19</v>
      </c>
      <c r="G22" s="24">
        <f t="shared" si="3"/>
        <v>38.409999999999997</v>
      </c>
      <c r="H22" s="24">
        <f t="shared" si="4"/>
        <v>1462.692</v>
      </c>
      <c r="I22" s="24">
        <f t="shared" si="5"/>
        <v>37.0886</v>
      </c>
      <c r="J22" s="24">
        <f t="shared" si="6"/>
        <v>1462.692</v>
      </c>
      <c r="K22" s="25">
        <f t="shared" si="7"/>
        <v>38.4191</v>
      </c>
      <c r="L22" s="26">
        <v>1462.1887999999999</v>
      </c>
      <c r="M22" s="26">
        <v>32.965299999999999</v>
      </c>
      <c r="N22" s="26">
        <v>37.089399999999998</v>
      </c>
      <c r="O22" s="26">
        <v>38.412500000000001</v>
      </c>
      <c r="P22" s="27">
        <v>1462.19</v>
      </c>
      <c r="Q22" s="27">
        <v>32.97</v>
      </c>
      <c r="R22" s="27">
        <v>37.090000000000003</v>
      </c>
      <c r="S22" s="27">
        <v>38.409999999999997</v>
      </c>
      <c r="T22" s="27"/>
      <c r="U22" s="28"/>
      <c r="V22" s="26">
        <f t="shared" si="8"/>
        <v>0</v>
      </c>
      <c r="W22" s="33" t="str">
        <f t="shared" si="10"/>
        <v>!</v>
      </c>
      <c r="X22" s="98">
        <v>1462.692</v>
      </c>
      <c r="Y22" s="27">
        <v>32.966999999999999</v>
      </c>
      <c r="Z22" s="27">
        <v>37.0886</v>
      </c>
      <c r="AA22" s="27">
        <v>38.4191</v>
      </c>
      <c r="AB22" s="27"/>
      <c r="AC22" s="28"/>
      <c r="AD22" s="26">
        <f t="shared" si="9"/>
        <v>0</v>
      </c>
      <c r="AE22" s="30"/>
      <c r="AF22" s="30"/>
      <c r="AG22" s="30"/>
      <c r="AH22" s="1"/>
    </row>
    <row r="23" spans="1:34">
      <c r="A23" s="20"/>
      <c r="B23" s="12" t="s">
        <v>31</v>
      </c>
      <c r="C23" s="12">
        <v>22</v>
      </c>
      <c r="D23" s="36">
        <f t="shared" si="0"/>
        <v>17770.63</v>
      </c>
      <c r="E23" s="36">
        <f t="shared" si="1"/>
        <v>43.75</v>
      </c>
      <c r="F23" s="36">
        <f t="shared" si="2"/>
        <v>17770.63</v>
      </c>
      <c r="G23" s="36">
        <f t="shared" si="3"/>
        <v>44.91</v>
      </c>
      <c r="H23" s="36">
        <f t="shared" si="4"/>
        <v>17824.053599999999</v>
      </c>
      <c r="I23" s="36">
        <f t="shared" si="5"/>
        <v>43.758400000000002</v>
      </c>
      <c r="J23" s="36">
        <f t="shared" si="6"/>
        <v>17824.053599999999</v>
      </c>
      <c r="K23" s="37">
        <f t="shared" si="7"/>
        <v>44.910800000000002</v>
      </c>
      <c r="L23" s="31">
        <v>17770.630399999998</v>
      </c>
      <c r="M23" s="31">
        <v>39.233499999999999</v>
      </c>
      <c r="N23" s="31">
        <v>43.754199999999997</v>
      </c>
      <c r="O23" s="31">
        <v>44.908000000000001</v>
      </c>
      <c r="P23" s="32">
        <v>17770.63</v>
      </c>
      <c r="Q23" s="32">
        <v>39.229999999999997</v>
      </c>
      <c r="R23" s="32">
        <v>43.75</v>
      </c>
      <c r="S23" s="32">
        <v>44.91</v>
      </c>
      <c r="T23" s="32"/>
      <c r="U23" s="17"/>
      <c r="V23" s="31">
        <f t="shared" si="8"/>
        <v>0</v>
      </c>
      <c r="W23" s="18" t="str">
        <f>IF(OR(AND(P23="",Q23="",R23="",S23=""),AND(L23=P23,M23=Q23,N23=R23,O23=S23)),"","!")</f>
        <v>!</v>
      </c>
      <c r="X23" s="99">
        <v>17824.053599999999</v>
      </c>
      <c r="Y23" s="32">
        <v>39.235100000000003</v>
      </c>
      <c r="Z23" s="32">
        <v>43.758400000000002</v>
      </c>
      <c r="AA23" s="32">
        <v>44.910800000000002</v>
      </c>
      <c r="AB23" s="32"/>
      <c r="AC23" s="17"/>
      <c r="AD23" s="31">
        <f t="shared" si="9"/>
        <v>0</v>
      </c>
      <c r="AE23" s="19">
        <f>[1]!BJM($P23:$Q26,X23:Y26)</f>
        <v>0.11095102047025129</v>
      </c>
      <c r="AF23" s="19">
        <f>[1]!BJM($D23:$E26,H23:I26)</f>
        <v>7.8617645421985571E-2</v>
      </c>
      <c r="AG23" s="19">
        <f>[1]!BJM($F23:$G26,J23:K26)</f>
        <v>-6.0676459120134751E-2</v>
      </c>
      <c r="AH23" s="1"/>
    </row>
    <row r="24" spans="1:34">
      <c r="A24" s="20"/>
      <c r="B24" s="20" t="s">
        <v>32</v>
      </c>
      <c r="C24" s="20">
        <v>27</v>
      </c>
      <c r="D24" s="38">
        <f t="shared" si="0"/>
        <v>6279.57</v>
      </c>
      <c r="E24" s="38">
        <f t="shared" si="1"/>
        <v>42.49</v>
      </c>
      <c r="F24" s="38">
        <f t="shared" si="2"/>
        <v>6279.57</v>
      </c>
      <c r="G24" s="38">
        <f t="shared" si="3"/>
        <v>42.89</v>
      </c>
      <c r="H24" s="38">
        <f t="shared" si="4"/>
        <v>6295.2920000000004</v>
      </c>
      <c r="I24" s="38">
        <f t="shared" si="5"/>
        <v>42.493200000000002</v>
      </c>
      <c r="J24" s="38">
        <f t="shared" si="6"/>
        <v>6295.2920000000004</v>
      </c>
      <c r="K24" s="39">
        <f t="shared" si="7"/>
        <v>42.899900000000002</v>
      </c>
      <c r="L24" s="15">
        <v>6279.5703999999996</v>
      </c>
      <c r="M24" s="15">
        <v>37.573599999999999</v>
      </c>
      <c r="N24" s="15">
        <v>42.488999999999997</v>
      </c>
      <c r="O24" s="15">
        <v>42.8917</v>
      </c>
      <c r="P24" s="16">
        <v>6279.57</v>
      </c>
      <c r="Q24" s="16">
        <v>37.57</v>
      </c>
      <c r="R24" s="16">
        <v>42.49</v>
      </c>
      <c r="S24" s="16">
        <v>42.89</v>
      </c>
      <c r="T24" s="16"/>
      <c r="U24" s="17"/>
      <c r="V24" s="15">
        <f t="shared" si="8"/>
        <v>0</v>
      </c>
      <c r="W24" s="21" t="str">
        <f t="shared" si="10"/>
        <v>!</v>
      </c>
      <c r="X24" s="97">
        <v>6295.2920000000004</v>
      </c>
      <c r="Y24" s="16">
        <v>37.573500000000003</v>
      </c>
      <c r="Z24" s="16">
        <v>42.493200000000002</v>
      </c>
      <c r="AA24" s="16">
        <v>42.899900000000002</v>
      </c>
      <c r="AB24" s="16"/>
      <c r="AC24" s="17"/>
      <c r="AD24" s="15">
        <f t="shared" si="9"/>
        <v>0</v>
      </c>
      <c r="AE24" s="22"/>
      <c r="AF24" s="22"/>
      <c r="AG24" s="22"/>
      <c r="AH24" s="1"/>
    </row>
    <row r="25" spans="1:34">
      <c r="A25" s="20"/>
      <c r="B25" s="20"/>
      <c r="C25" s="20">
        <v>32</v>
      </c>
      <c r="D25" s="38">
        <f t="shared" si="0"/>
        <v>2929.85</v>
      </c>
      <c r="E25" s="38">
        <f t="shared" si="1"/>
        <v>41.05</v>
      </c>
      <c r="F25" s="38">
        <f t="shared" si="2"/>
        <v>2929.85</v>
      </c>
      <c r="G25" s="38">
        <f t="shared" si="3"/>
        <v>40.75</v>
      </c>
      <c r="H25" s="38">
        <f t="shared" si="4"/>
        <v>2938.2264</v>
      </c>
      <c r="I25" s="38">
        <f t="shared" si="5"/>
        <v>41.051600000000001</v>
      </c>
      <c r="J25" s="38">
        <f t="shared" si="6"/>
        <v>2938.2264</v>
      </c>
      <c r="K25" s="39">
        <f t="shared" si="7"/>
        <v>40.762300000000003</v>
      </c>
      <c r="L25" s="15">
        <v>2929.8463999999999</v>
      </c>
      <c r="M25" s="15">
        <v>35.751800000000003</v>
      </c>
      <c r="N25" s="15">
        <v>41.0471</v>
      </c>
      <c r="O25" s="15">
        <v>40.752400000000002</v>
      </c>
      <c r="P25" s="16">
        <v>2929.85</v>
      </c>
      <c r="Q25" s="16">
        <v>35.75</v>
      </c>
      <c r="R25" s="16">
        <v>41.05</v>
      </c>
      <c r="S25" s="16">
        <v>40.75</v>
      </c>
      <c r="T25" s="16"/>
      <c r="U25" s="17"/>
      <c r="V25" s="15">
        <f t="shared" si="8"/>
        <v>0</v>
      </c>
      <c r="W25" s="21" t="str">
        <f t="shared" si="10"/>
        <v>!</v>
      </c>
      <c r="X25" s="97">
        <v>2938.2264</v>
      </c>
      <c r="Y25" s="16">
        <v>35.752800000000001</v>
      </c>
      <c r="Z25" s="16">
        <v>41.051600000000001</v>
      </c>
      <c r="AA25" s="16">
        <v>40.762300000000003</v>
      </c>
      <c r="AB25" s="16"/>
      <c r="AC25" s="17"/>
      <c r="AD25" s="15">
        <f t="shared" si="9"/>
        <v>0</v>
      </c>
      <c r="AE25" s="22"/>
      <c r="AF25" s="22"/>
      <c r="AG25" s="22"/>
      <c r="AH25" s="1"/>
    </row>
    <row r="26" spans="1:34" ht="17.25" thickBot="1">
      <c r="A26" s="20"/>
      <c r="B26" s="23"/>
      <c r="C26" s="23">
        <v>37</v>
      </c>
      <c r="D26" s="40">
        <f t="shared" si="0"/>
        <v>1512.58</v>
      </c>
      <c r="E26" s="40">
        <f t="shared" si="1"/>
        <v>39.549999999999997</v>
      </c>
      <c r="F26" s="40">
        <f t="shared" si="2"/>
        <v>1512.58</v>
      </c>
      <c r="G26" s="40">
        <f t="shared" si="3"/>
        <v>38.71</v>
      </c>
      <c r="H26" s="40">
        <f t="shared" si="4"/>
        <v>1514.8471999999999</v>
      </c>
      <c r="I26" s="40">
        <f t="shared" si="5"/>
        <v>39.546700000000001</v>
      </c>
      <c r="J26" s="40">
        <f t="shared" si="6"/>
        <v>1514.8471999999999</v>
      </c>
      <c r="K26" s="41">
        <f t="shared" si="7"/>
        <v>38.711799999999997</v>
      </c>
      <c r="L26" s="26">
        <v>1512.5776000000001</v>
      </c>
      <c r="M26" s="26">
        <v>33.780700000000003</v>
      </c>
      <c r="N26" s="26">
        <v>39.552700000000002</v>
      </c>
      <c r="O26" s="26">
        <v>38.7089</v>
      </c>
      <c r="P26" s="27">
        <v>1512.58</v>
      </c>
      <c r="Q26" s="27">
        <v>33.78</v>
      </c>
      <c r="R26" s="27">
        <v>39.549999999999997</v>
      </c>
      <c r="S26" s="27">
        <v>38.71</v>
      </c>
      <c r="T26" s="27"/>
      <c r="U26" s="28"/>
      <c r="V26" s="26">
        <f t="shared" si="8"/>
        <v>0</v>
      </c>
      <c r="W26" s="33" t="str">
        <f t="shared" si="10"/>
        <v>!</v>
      </c>
      <c r="X26" s="98">
        <v>1514.8471999999999</v>
      </c>
      <c r="Y26" s="27">
        <v>33.780099999999997</v>
      </c>
      <c r="Z26" s="27">
        <v>39.546700000000001</v>
      </c>
      <c r="AA26" s="27">
        <v>38.711799999999997</v>
      </c>
      <c r="AB26" s="27"/>
      <c r="AC26" s="28"/>
      <c r="AD26" s="26">
        <f t="shared" si="9"/>
        <v>0</v>
      </c>
      <c r="AE26" s="30"/>
      <c r="AF26" s="30"/>
      <c r="AG26" s="30"/>
      <c r="AH26" s="1"/>
    </row>
    <row r="27" spans="1:34">
      <c r="A27" s="20"/>
      <c r="B27" s="12" t="s">
        <v>33</v>
      </c>
      <c r="C27" s="12">
        <v>22</v>
      </c>
      <c r="D27" s="36">
        <f t="shared" si="0"/>
        <v>41295.99</v>
      </c>
      <c r="E27" s="36">
        <f t="shared" si="1"/>
        <v>42.1</v>
      </c>
      <c r="F27" s="36">
        <f t="shared" si="2"/>
        <v>41295.99</v>
      </c>
      <c r="G27" s="36">
        <f t="shared" si="3"/>
        <v>44.22</v>
      </c>
      <c r="H27" s="36">
        <f t="shared" si="4"/>
        <v>41324.824800000002</v>
      </c>
      <c r="I27" s="36">
        <f t="shared" si="5"/>
        <v>42.103200000000001</v>
      </c>
      <c r="J27" s="36">
        <f t="shared" si="6"/>
        <v>41324.824800000002</v>
      </c>
      <c r="K27" s="37">
        <f t="shared" si="7"/>
        <v>44.224899999999998</v>
      </c>
      <c r="L27" s="31">
        <v>41295.993600000002</v>
      </c>
      <c r="M27" s="31">
        <v>37.489400000000003</v>
      </c>
      <c r="N27" s="31">
        <v>42.101300000000002</v>
      </c>
      <c r="O27" s="31">
        <v>44.218899999999998</v>
      </c>
      <c r="P27" s="32">
        <v>41295.99</v>
      </c>
      <c r="Q27" s="32">
        <v>37.49</v>
      </c>
      <c r="R27" s="32">
        <v>42.1</v>
      </c>
      <c r="S27" s="32">
        <v>44.22</v>
      </c>
      <c r="T27" s="32"/>
      <c r="U27" s="17"/>
      <c r="V27" s="31">
        <f t="shared" si="8"/>
        <v>0</v>
      </c>
      <c r="W27" s="18" t="str">
        <f>IF(OR(AND(P27="",Q27="",R27="",S27=""),AND(L27=P27,M27=Q27,N27=R27,O27=S27)),"","!")</f>
        <v>!</v>
      </c>
      <c r="X27" s="99">
        <v>41324.824800000002</v>
      </c>
      <c r="Y27" s="32">
        <v>37.4895</v>
      </c>
      <c r="Z27" s="32">
        <v>42.103200000000001</v>
      </c>
      <c r="AA27" s="32">
        <v>44.224899999999998</v>
      </c>
      <c r="AB27" s="32"/>
      <c r="AC27" s="17"/>
      <c r="AD27" s="31">
        <f t="shared" si="9"/>
        <v>0</v>
      </c>
      <c r="AE27" s="19">
        <f>[1]!BJM($P27:$Q30,X27:Y30)</f>
        <v>0.16116906601906233</v>
      </c>
      <c r="AF27" s="19">
        <f>[1]!BJM($D27:$E30,H27:I30)</f>
        <v>-5.3434883142999823E-2</v>
      </c>
      <c r="AG27" s="19">
        <f>[1]!BJM($F27:$G30,J27:K30)</f>
        <v>-0.40494852900403444</v>
      </c>
      <c r="AH27" s="1"/>
    </row>
    <row r="28" spans="1:34">
      <c r="A28" s="20"/>
      <c r="B28" s="20" t="s">
        <v>34</v>
      </c>
      <c r="C28" s="20">
        <v>27</v>
      </c>
      <c r="D28" s="38">
        <f t="shared" si="0"/>
        <v>7551.12</v>
      </c>
      <c r="E28" s="38">
        <f t="shared" si="1"/>
        <v>41.01</v>
      </c>
      <c r="F28" s="38">
        <f t="shared" si="2"/>
        <v>7551.12</v>
      </c>
      <c r="G28" s="38">
        <f t="shared" si="3"/>
        <v>43.26</v>
      </c>
      <c r="H28" s="38">
        <f t="shared" si="4"/>
        <v>7559.0663999999997</v>
      </c>
      <c r="I28" s="38">
        <f t="shared" si="5"/>
        <v>41.0045</v>
      </c>
      <c r="J28" s="38">
        <f t="shared" si="6"/>
        <v>7559.0663999999997</v>
      </c>
      <c r="K28" s="39">
        <f t="shared" si="7"/>
        <v>43.254399999999997</v>
      </c>
      <c r="L28" s="15">
        <v>7551.1152000000002</v>
      </c>
      <c r="M28" s="15">
        <v>35.339700000000001</v>
      </c>
      <c r="N28" s="15">
        <v>41.010599999999997</v>
      </c>
      <c r="O28" s="15">
        <v>43.260399999999997</v>
      </c>
      <c r="P28" s="16">
        <v>7551.12</v>
      </c>
      <c r="Q28" s="16">
        <v>35.340000000000003</v>
      </c>
      <c r="R28" s="16">
        <v>41.01</v>
      </c>
      <c r="S28" s="16">
        <v>43.26</v>
      </c>
      <c r="T28" s="16"/>
      <c r="U28" s="17"/>
      <c r="V28" s="15">
        <f t="shared" si="8"/>
        <v>0</v>
      </c>
      <c r="W28" s="21" t="str">
        <f t="shared" si="10"/>
        <v>!</v>
      </c>
      <c r="X28" s="125">
        <v>7559.0663999999997</v>
      </c>
      <c r="Y28" s="104">
        <v>35.338999999999999</v>
      </c>
      <c r="Z28" s="104">
        <v>41.0045</v>
      </c>
      <c r="AA28" s="104">
        <v>43.254399999999997</v>
      </c>
      <c r="AB28" s="104"/>
      <c r="AC28" s="126"/>
      <c r="AD28" s="127">
        <f t="shared" si="9"/>
        <v>0</v>
      </c>
      <c r="AE28" s="22"/>
      <c r="AF28" s="22"/>
      <c r="AG28" s="22"/>
      <c r="AH28" s="105" t="s">
        <v>73</v>
      </c>
    </row>
    <row r="29" spans="1:34">
      <c r="A29" s="20"/>
      <c r="B29" s="20"/>
      <c r="C29" s="20">
        <v>32</v>
      </c>
      <c r="D29" s="38">
        <f t="shared" si="0"/>
        <v>2337.04</v>
      </c>
      <c r="E29" s="38">
        <f t="shared" si="1"/>
        <v>39.69</v>
      </c>
      <c r="F29" s="38">
        <f t="shared" si="2"/>
        <v>2337.04</v>
      </c>
      <c r="G29" s="38">
        <f t="shared" si="3"/>
        <v>42.2</v>
      </c>
      <c r="H29" s="38">
        <f t="shared" si="4"/>
        <v>2337.9328</v>
      </c>
      <c r="I29" s="38">
        <f t="shared" si="5"/>
        <v>39.700099999999999</v>
      </c>
      <c r="J29" s="38">
        <f t="shared" si="6"/>
        <v>2337.9328</v>
      </c>
      <c r="K29" s="39">
        <f t="shared" si="7"/>
        <v>42.209400000000002</v>
      </c>
      <c r="L29" s="15">
        <v>2337.04</v>
      </c>
      <c r="M29" s="15">
        <v>34.007100000000001</v>
      </c>
      <c r="N29" s="15">
        <v>39.692500000000003</v>
      </c>
      <c r="O29" s="15">
        <v>42.197800000000001</v>
      </c>
      <c r="P29" s="16">
        <v>2337.04</v>
      </c>
      <c r="Q29" s="16">
        <v>34.01</v>
      </c>
      <c r="R29" s="16">
        <v>39.69</v>
      </c>
      <c r="S29" s="16">
        <v>42.2</v>
      </c>
      <c r="T29" s="16"/>
      <c r="U29" s="17"/>
      <c r="V29" s="15">
        <f t="shared" si="8"/>
        <v>0</v>
      </c>
      <c r="W29" s="21" t="str">
        <f t="shared" si="10"/>
        <v>!</v>
      </c>
      <c r="X29" s="97">
        <v>2337.9328</v>
      </c>
      <c r="Y29" s="16">
        <v>34.008899999999997</v>
      </c>
      <c r="Z29" s="16">
        <v>39.700099999999999</v>
      </c>
      <c r="AA29" s="16">
        <v>42.209400000000002</v>
      </c>
      <c r="AB29" s="16"/>
      <c r="AC29" s="17"/>
      <c r="AD29" s="15">
        <f t="shared" si="9"/>
        <v>0</v>
      </c>
      <c r="AE29" s="22"/>
      <c r="AF29" s="22"/>
      <c r="AG29" s="22"/>
    </row>
    <row r="30" spans="1:34" ht="17.25" thickBot="1">
      <c r="A30" s="23"/>
      <c r="B30" s="23"/>
      <c r="C30" s="23">
        <v>37</v>
      </c>
      <c r="D30" s="40">
        <f t="shared" si="0"/>
        <v>1001.55</v>
      </c>
      <c r="E30" s="40">
        <f t="shared" si="1"/>
        <v>38.42</v>
      </c>
      <c r="F30" s="40">
        <f t="shared" si="2"/>
        <v>1001.55</v>
      </c>
      <c r="G30" s="40">
        <f t="shared" si="3"/>
        <v>41.17</v>
      </c>
      <c r="H30" s="40">
        <f t="shared" si="4"/>
        <v>1003.8112</v>
      </c>
      <c r="I30" s="40">
        <f t="shared" si="5"/>
        <v>38.42</v>
      </c>
      <c r="J30" s="40">
        <f t="shared" si="6"/>
        <v>1003.8112</v>
      </c>
      <c r="K30" s="41">
        <f t="shared" si="7"/>
        <v>41.202599999999997</v>
      </c>
      <c r="L30" s="26">
        <v>1001.5456</v>
      </c>
      <c r="M30" s="26">
        <v>32.300600000000003</v>
      </c>
      <c r="N30" s="26">
        <v>38.420999999999999</v>
      </c>
      <c r="O30" s="26">
        <v>41.173099999999998</v>
      </c>
      <c r="P30" s="27">
        <v>1001.55</v>
      </c>
      <c r="Q30" s="27">
        <v>32.299999999999997</v>
      </c>
      <c r="R30" s="27">
        <v>38.42</v>
      </c>
      <c r="S30" s="27">
        <v>41.17</v>
      </c>
      <c r="T30" s="27"/>
      <c r="U30" s="28"/>
      <c r="V30" s="26">
        <f t="shared" si="8"/>
        <v>0</v>
      </c>
      <c r="W30" s="33" t="str">
        <f t="shared" si="10"/>
        <v>!</v>
      </c>
      <c r="X30" s="98">
        <v>1003.8112</v>
      </c>
      <c r="Y30" s="27">
        <v>32.304000000000002</v>
      </c>
      <c r="Z30" s="27">
        <v>38.42</v>
      </c>
      <c r="AA30" s="27">
        <v>41.202599999999997</v>
      </c>
      <c r="AB30" s="27"/>
      <c r="AC30" s="28"/>
      <c r="AD30" s="26">
        <f t="shared" si="9"/>
        <v>0</v>
      </c>
      <c r="AE30" s="30"/>
      <c r="AF30" s="30"/>
      <c r="AG30" s="30"/>
    </row>
    <row r="31" spans="1:34">
      <c r="A31" s="12" t="s">
        <v>35</v>
      </c>
      <c r="B31" s="12" t="s">
        <v>36</v>
      </c>
      <c r="C31" s="12">
        <v>22</v>
      </c>
      <c r="D31" s="36">
        <f t="shared" si="0"/>
        <v>3645.84</v>
      </c>
      <c r="E31" s="36">
        <f t="shared" si="1"/>
        <v>42.89</v>
      </c>
      <c r="F31" s="36">
        <f t="shared" si="2"/>
        <v>3645.84</v>
      </c>
      <c r="G31" s="36">
        <f t="shared" si="3"/>
        <v>43.36</v>
      </c>
      <c r="H31" s="36">
        <f t="shared" si="4"/>
        <v>3655.0944</v>
      </c>
      <c r="I31" s="36">
        <f t="shared" si="5"/>
        <v>42.894599999999997</v>
      </c>
      <c r="J31" s="36">
        <f t="shared" si="6"/>
        <v>3655.0944</v>
      </c>
      <c r="K31" s="37">
        <f t="shared" si="7"/>
        <v>43.359699999999997</v>
      </c>
      <c r="L31" s="31">
        <v>3645.8352</v>
      </c>
      <c r="M31" s="31">
        <v>40.552599999999998</v>
      </c>
      <c r="N31" s="31">
        <v>42.894799999999996</v>
      </c>
      <c r="O31" s="31">
        <v>43.360300000000002</v>
      </c>
      <c r="P31" s="32">
        <v>3645.84</v>
      </c>
      <c r="Q31" s="32">
        <v>40.549999999999997</v>
      </c>
      <c r="R31" s="32">
        <v>42.89</v>
      </c>
      <c r="S31" s="32">
        <v>43.36</v>
      </c>
      <c r="T31" s="32"/>
      <c r="U31" s="17"/>
      <c r="V31" s="31">
        <f t="shared" si="8"/>
        <v>0</v>
      </c>
      <c r="W31" s="18" t="str">
        <f>IF(OR(AND(P31="",Q31="",R31="",S31=""),AND(L31=P31,M31=Q31,N31=R31,O31=S31)),"","!")</f>
        <v>!</v>
      </c>
      <c r="X31" s="99">
        <v>3655.0944</v>
      </c>
      <c r="Y31" s="32">
        <v>40.5505</v>
      </c>
      <c r="Z31" s="32">
        <v>42.894599999999997</v>
      </c>
      <c r="AA31" s="32">
        <v>43.359699999999997</v>
      </c>
      <c r="AB31" s="32"/>
      <c r="AC31" s="17"/>
      <c r="AD31" s="31">
        <f t="shared" si="9"/>
        <v>0</v>
      </c>
      <c r="AE31" s="19">
        <f>[1]!BJM($P31:$Q34,X31:Y34)</f>
        <v>8.6206615012129895E-2</v>
      </c>
      <c r="AF31" s="19">
        <f>[1]!BJM($D31:$E34,H31:I34)</f>
        <v>0.2046523065810435</v>
      </c>
      <c r="AG31" s="19">
        <f>[1]!BJM($F31:$G34,J31:K34)</f>
        <v>0.34396322075362917</v>
      </c>
    </row>
    <row r="32" spans="1:34">
      <c r="A32" s="20" t="s">
        <v>37</v>
      </c>
      <c r="B32" s="20" t="s">
        <v>38</v>
      </c>
      <c r="C32" s="20">
        <v>27</v>
      </c>
      <c r="D32" s="38">
        <f t="shared" si="0"/>
        <v>1768.58</v>
      </c>
      <c r="E32" s="38">
        <f t="shared" si="1"/>
        <v>40.380000000000003</v>
      </c>
      <c r="F32" s="38">
        <f t="shared" si="2"/>
        <v>1768.58</v>
      </c>
      <c r="G32" s="38">
        <f t="shared" si="3"/>
        <v>40.5</v>
      </c>
      <c r="H32" s="38">
        <f t="shared" si="4"/>
        <v>1770.8552</v>
      </c>
      <c r="I32" s="38">
        <f t="shared" si="5"/>
        <v>40.3735</v>
      </c>
      <c r="J32" s="38">
        <f t="shared" si="6"/>
        <v>1770.8552</v>
      </c>
      <c r="K32" s="39">
        <f t="shared" si="7"/>
        <v>40.487699999999997</v>
      </c>
      <c r="L32" s="15">
        <v>1768.5776000000001</v>
      </c>
      <c r="M32" s="15">
        <v>37.425199999999997</v>
      </c>
      <c r="N32" s="15">
        <v>40.382599999999996</v>
      </c>
      <c r="O32" s="15">
        <v>40.502600000000001</v>
      </c>
      <c r="P32" s="16">
        <v>1768.58</v>
      </c>
      <c r="Q32" s="16">
        <v>37.43</v>
      </c>
      <c r="R32" s="16">
        <v>40.380000000000003</v>
      </c>
      <c r="S32" s="16">
        <v>40.5</v>
      </c>
      <c r="T32" s="16"/>
      <c r="U32" s="17"/>
      <c r="V32" s="15">
        <f t="shared" si="8"/>
        <v>0</v>
      </c>
      <c r="W32" s="21" t="str">
        <f t="shared" si="10"/>
        <v>!</v>
      </c>
      <c r="X32" s="97">
        <v>1770.8552</v>
      </c>
      <c r="Y32" s="16">
        <v>37.4176</v>
      </c>
      <c r="Z32" s="16">
        <v>40.3735</v>
      </c>
      <c r="AA32" s="16">
        <v>40.487699999999997</v>
      </c>
      <c r="AB32" s="16"/>
      <c r="AC32" s="17"/>
      <c r="AD32" s="15">
        <f t="shared" si="9"/>
        <v>0</v>
      </c>
      <c r="AE32" s="22"/>
      <c r="AF32" s="22"/>
      <c r="AG32" s="22"/>
    </row>
    <row r="33" spans="1:33">
      <c r="A33" s="20"/>
      <c r="B33" s="20"/>
      <c r="C33" s="20">
        <v>32</v>
      </c>
      <c r="D33" s="38">
        <f t="shared" si="0"/>
        <v>865.13</v>
      </c>
      <c r="E33" s="38">
        <f t="shared" si="1"/>
        <v>38.04</v>
      </c>
      <c r="F33" s="38">
        <f t="shared" si="2"/>
        <v>865.13</v>
      </c>
      <c r="G33" s="38">
        <f t="shared" si="3"/>
        <v>37.92</v>
      </c>
      <c r="H33" s="38">
        <f t="shared" si="4"/>
        <v>865.1576</v>
      </c>
      <c r="I33" s="38">
        <f t="shared" si="5"/>
        <v>38.040100000000002</v>
      </c>
      <c r="J33" s="38">
        <f t="shared" si="6"/>
        <v>865.1576</v>
      </c>
      <c r="K33" s="39">
        <f t="shared" si="7"/>
        <v>37.911200000000001</v>
      </c>
      <c r="L33" s="15">
        <v>865.13279999999997</v>
      </c>
      <c r="M33" s="15">
        <v>34.544199999999996</v>
      </c>
      <c r="N33" s="15">
        <v>38.043599999999998</v>
      </c>
      <c r="O33" s="15">
        <v>37.916400000000003</v>
      </c>
      <c r="P33" s="16">
        <v>865.13</v>
      </c>
      <c r="Q33" s="16">
        <v>34.54</v>
      </c>
      <c r="R33" s="16">
        <v>38.04</v>
      </c>
      <c r="S33" s="16">
        <v>37.92</v>
      </c>
      <c r="T33" s="16"/>
      <c r="U33" s="17"/>
      <c r="V33" s="15">
        <f t="shared" si="8"/>
        <v>0</v>
      </c>
      <c r="W33" s="21" t="str">
        <f t="shared" si="10"/>
        <v>!</v>
      </c>
      <c r="X33" s="97">
        <v>865.1576</v>
      </c>
      <c r="Y33" s="16">
        <v>34.552799999999998</v>
      </c>
      <c r="Z33" s="16">
        <v>38.040100000000002</v>
      </c>
      <c r="AA33" s="16">
        <v>37.911200000000001</v>
      </c>
      <c r="AB33" s="16"/>
      <c r="AC33" s="17"/>
      <c r="AD33" s="15">
        <f t="shared" si="9"/>
        <v>0</v>
      </c>
      <c r="AE33" s="22"/>
      <c r="AF33" s="22"/>
      <c r="AG33" s="22"/>
    </row>
    <row r="34" spans="1:33" ht="17.25" thickBot="1">
      <c r="A34" s="20"/>
      <c r="B34" s="23"/>
      <c r="C34" s="23">
        <v>37</v>
      </c>
      <c r="D34" s="40">
        <f t="shared" si="0"/>
        <v>446.35</v>
      </c>
      <c r="E34" s="40">
        <f t="shared" si="1"/>
        <v>36.04</v>
      </c>
      <c r="F34" s="40">
        <f t="shared" si="2"/>
        <v>446.35</v>
      </c>
      <c r="G34" s="40">
        <f t="shared" si="3"/>
        <v>35.71</v>
      </c>
      <c r="H34" s="40">
        <f t="shared" si="4"/>
        <v>446.33199999999999</v>
      </c>
      <c r="I34" s="40">
        <f t="shared" si="5"/>
        <v>36.027900000000002</v>
      </c>
      <c r="J34" s="40">
        <f t="shared" si="6"/>
        <v>446.33199999999999</v>
      </c>
      <c r="K34" s="41">
        <f t="shared" si="7"/>
        <v>35.702399999999997</v>
      </c>
      <c r="L34" s="26">
        <v>446.34960000000001</v>
      </c>
      <c r="M34" s="26">
        <v>32.0625</v>
      </c>
      <c r="N34" s="26">
        <v>36.042900000000003</v>
      </c>
      <c r="O34" s="26">
        <v>35.706400000000002</v>
      </c>
      <c r="P34" s="27">
        <v>446.35</v>
      </c>
      <c r="Q34" s="27">
        <v>32.06</v>
      </c>
      <c r="R34" s="27">
        <v>36.04</v>
      </c>
      <c r="S34" s="27">
        <v>35.71</v>
      </c>
      <c r="T34" s="27"/>
      <c r="U34" s="28"/>
      <c r="V34" s="26">
        <f t="shared" si="8"/>
        <v>0</v>
      </c>
      <c r="W34" s="33" t="str">
        <f t="shared" si="10"/>
        <v>!</v>
      </c>
      <c r="X34" s="98">
        <v>446.33199999999999</v>
      </c>
      <c r="Y34" s="27">
        <v>32.069299999999998</v>
      </c>
      <c r="Z34" s="27">
        <v>36.027900000000002</v>
      </c>
      <c r="AA34" s="27">
        <v>35.702399999999997</v>
      </c>
      <c r="AB34" s="27"/>
      <c r="AC34" s="28"/>
      <c r="AD34" s="26">
        <f t="shared" si="9"/>
        <v>0</v>
      </c>
      <c r="AE34" s="30"/>
      <c r="AF34" s="30"/>
      <c r="AG34" s="30"/>
    </row>
    <row r="35" spans="1:33">
      <c r="A35" s="20"/>
      <c r="B35" s="12" t="s">
        <v>39</v>
      </c>
      <c r="C35" s="12">
        <v>22</v>
      </c>
      <c r="D35" s="36">
        <f t="shared" si="0"/>
        <v>3780.58</v>
      </c>
      <c r="E35" s="36">
        <f t="shared" si="1"/>
        <v>43.39</v>
      </c>
      <c r="F35" s="36">
        <f t="shared" si="2"/>
        <v>3780.58</v>
      </c>
      <c r="G35" s="36">
        <f t="shared" si="3"/>
        <v>44.82</v>
      </c>
      <c r="H35" s="36">
        <f>X35</f>
        <v>3793.3631999999998</v>
      </c>
      <c r="I35" s="36">
        <f>Z35</f>
        <v>43.395499999999998</v>
      </c>
      <c r="J35" s="36">
        <f>X35</f>
        <v>3793.3631999999998</v>
      </c>
      <c r="K35" s="37">
        <f>AA35</f>
        <v>44.824599999999997</v>
      </c>
      <c r="L35" s="31">
        <v>3780.5839999999998</v>
      </c>
      <c r="M35" s="31">
        <v>40.300899999999999</v>
      </c>
      <c r="N35" s="31">
        <v>43.386800000000001</v>
      </c>
      <c r="O35" s="31">
        <v>44.819099999999999</v>
      </c>
      <c r="P35" s="32">
        <v>3780.58</v>
      </c>
      <c r="Q35" s="32">
        <v>40.299999999999997</v>
      </c>
      <c r="R35" s="32">
        <v>43.39</v>
      </c>
      <c r="S35" s="32">
        <v>44.82</v>
      </c>
      <c r="T35" s="32"/>
      <c r="U35" s="17"/>
      <c r="V35" s="31">
        <f t="shared" si="8"/>
        <v>0</v>
      </c>
      <c r="W35" s="18" t="str">
        <f>IF(OR(AND(P35="",Q35="",R35="",S35=""),AND(L35=P35,M35=Q35,N35=R35,O35=S35)),"","!")</f>
        <v>!</v>
      </c>
      <c r="X35" s="99">
        <v>3793.3631999999998</v>
      </c>
      <c r="Y35" s="32">
        <v>40.302500000000002</v>
      </c>
      <c r="Z35" s="32">
        <v>43.395499999999998</v>
      </c>
      <c r="AA35" s="32">
        <v>44.824599999999997</v>
      </c>
      <c r="AB35" s="32"/>
      <c r="AC35" s="17"/>
      <c r="AD35" s="31">
        <f t="shared" si="9"/>
        <v>0</v>
      </c>
      <c r="AE35" s="19">
        <f>[1]!BJM($P35:$Q38,X35:Y38)</f>
        <v>0.19938250734712337</v>
      </c>
      <c r="AF35" s="19">
        <f>[1]!BJM($D35:$E38,H35:I38)</f>
        <v>-0.10022211739921794</v>
      </c>
      <c r="AG35" s="19">
        <f>[1]!BJM($F35:$G38,J35:K38)</f>
        <v>0.35820719192549699</v>
      </c>
    </row>
    <row r="36" spans="1:33">
      <c r="A36" s="20"/>
      <c r="B36" s="20" t="s">
        <v>40</v>
      </c>
      <c r="C36" s="20">
        <v>27</v>
      </c>
      <c r="D36" s="38">
        <f t="shared" si="0"/>
        <v>1804.46</v>
      </c>
      <c r="E36" s="38">
        <f t="shared" si="1"/>
        <v>41.52</v>
      </c>
      <c r="F36" s="38">
        <f t="shared" si="2"/>
        <v>1804.46</v>
      </c>
      <c r="G36" s="38">
        <f t="shared" si="3"/>
        <v>42.65</v>
      </c>
      <c r="H36" s="38">
        <f>X36</f>
        <v>1809.8512000000001</v>
      </c>
      <c r="I36" s="38">
        <f>Z36</f>
        <v>41.5199</v>
      </c>
      <c r="J36" s="38">
        <f>X36</f>
        <v>1809.8512000000001</v>
      </c>
      <c r="K36" s="39">
        <f>AA36</f>
        <v>42.644100000000002</v>
      </c>
      <c r="L36" s="15">
        <v>1804.4567999999999</v>
      </c>
      <c r="M36" s="15">
        <v>37.791699999999999</v>
      </c>
      <c r="N36" s="15">
        <v>41.517000000000003</v>
      </c>
      <c r="O36" s="15">
        <v>42.648600000000002</v>
      </c>
      <c r="P36" s="16">
        <v>1804.46</v>
      </c>
      <c r="Q36" s="16">
        <v>37.79</v>
      </c>
      <c r="R36" s="16">
        <v>41.52</v>
      </c>
      <c r="S36" s="16">
        <v>42.65</v>
      </c>
      <c r="T36" s="16"/>
      <c r="U36" s="17"/>
      <c r="V36" s="15">
        <f t="shared" si="8"/>
        <v>0</v>
      </c>
      <c r="W36" s="21" t="str">
        <f t="shared" si="10"/>
        <v>!</v>
      </c>
      <c r="X36" s="97">
        <v>1809.8512000000001</v>
      </c>
      <c r="Y36" s="16">
        <v>37.793999999999997</v>
      </c>
      <c r="Z36" s="16">
        <v>41.5199</v>
      </c>
      <c r="AA36" s="16">
        <v>42.644100000000002</v>
      </c>
      <c r="AB36" s="16"/>
      <c r="AC36" s="17"/>
      <c r="AD36" s="15">
        <f t="shared" si="9"/>
        <v>0</v>
      </c>
      <c r="AE36" s="22"/>
      <c r="AF36" s="22"/>
      <c r="AG36" s="22"/>
    </row>
    <row r="37" spans="1:33">
      <c r="A37" s="20"/>
      <c r="B37" s="20"/>
      <c r="C37" s="20">
        <v>32</v>
      </c>
      <c r="D37" s="38">
        <f t="shared" si="0"/>
        <v>913.44</v>
      </c>
      <c r="E37" s="38">
        <f t="shared" si="1"/>
        <v>39.659999999999997</v>
      </c>
      <c r="F37" s="38">
        <f t="shared" si="2"/>
        <v>913.44</v>
      </c>
      <c r="G37" s="38">
        <f t="shared" si="3"/>
        <v>40.6</v>
      </c>
      <c r="H37" s="38">
        <f>X37</f>
        <v>915.44479999999999</v>
      </c>
      <c r="I37" s="38">
        <f>Z37</f>
        <v>39.679000000000002</v>
      </c>
      <c r="J37" s="38">
        <f>X37</f>
        <v>915.44479999999999</v>
      </c>
      <c r="K37" s="39">
        <f>AA37</f>
        <v>40.596400000000003</v>
      </c>
      <c r="L37" s="15">
        <v>913.44479999999999</v>
      </c>
      <c r="M37" s="15">
        <v>35.035800000000002</v>
      </c>
      <c r="N37" s="15">
        <v>39.6601</v>
      </c>
      <c r="O37" s="15">
        <v>40.6038</v>
      </c>
      <c r="P37" s="16">
        <v>913.44</v>
      </c>
      <c r="Q37" s="16">
        <v>35.04</v>
      </c>
      <c r="R37" s="16">
        <v>39.659999999999997</v>
      </c>
      <c r="S37" s="16">
        <v>40.6</v>
      </c>
      <c r="T37" s="16"/>
      <c r="U37" s="17"/>
      <c r="V37" s="15">
        <f t="shared" si="8"/>
        <v>0</v>
      </c>
      <c r="W37" s="21" t="str">
        <f t="shared" si="10"/>
        <v>!</v>
      </c>
      <c r="X37" s="97">
        <v>915.44479999999999</v>
      </c>
      <c r="Y37" s="16">
        <v>35.038200000000003</v>
      </c>
      <c r="Z37" s="16">
        <v>39.679000000000002</v>
      </c>
      <c r="AA37" s="16">
        <v>40.596400000000003</v>
      </c>
      <c r="AB37" s="16"/>
      <c r="AC37" s="17"/>
      <c r="AD37" s="15">
        <f t="shared" si="9"/>
        <v>0</v>
      </c>
      <c r="AE37" s="22"/>
      <c r="AF37" s="22"/>
      <c r="AG37" s="22"/>
    </row>
    <row r="38" spans="1:33" ht="17.25" thickBot="1">
      <c r="A38" s="20"/>
      <c r="B38" s="23"/>
      <c r="C38" s="23">
        <v>37</v>
      </c>
      <c r="D38" s="40">
        <f t="shared" si="0"/>
        <v>483.06</v>
      </c>
      <c r="E38" s="40">
        <f t="shared" si="1"/>
        <v>37.799999999999997</v>
      </c>
      <c r="F38" s="40">
        <f t="shared" si="2"/>
        <v>483.06</v>
      </c>
      <c r="G38" s="40">
        <f t="shared" si="3"/>
        <v>38.6</v>
      </c>
      <c r="H38" s="40">
        <f>X38</f>
        <v>484.39839999999998</v>
      </c>
      <c r="I38" s="40">
        <f>Z38</f>
        <v>37.822699999999998</v>
      </c>
      <c r="J38" s="40">
        <f>X38</f>
        <v>484.39839999999998</v>
      </c>
      <c r="K38" s="41">
        <f>AA38</f>
        <v>38.604100000000003</v>
      </c>
      <c r="L38" s="26">
        <v>483.06</v>
      </c>
      <c r="M38" s="26">
        <v>32.274099999999997</v>
      </c>
      <c r="N38" s="26">
        <v>37.802599999999998</v>
      </c>
      <c r="O38" s="26">
        <v>38.6006</v>
      </c>
      <c r="P38" s="27">
        <v>483.06</v>
      </c>
      <c r="Q38" s="27">
        <v>32.270000000000003</v>
      </c>
      <c r="R38" s="27">
        <v>37.799999999999997</v>
      </c>
      <c r="S38" s="27">
        <v>38.6</v>
      </c>
      <c r="T38" s="27"/>
      <c r="U38" s="28"/>
      <c r="V38" s="26">
        <f t="shared" si="8"/>
        <v>0</v>
      </c>
      <c r="W38" s="33" t="str">
        <f t="shared" si="10"/>
        <v>!</v>
      </c>
      <c r="X38" s="98">
        <v>484.39839999999998</v>
      </c>
      <c r="Y38" s="27">
        <v>32.283299999999997</v>
      </c>
      <c r="Z38" s="27">
        <v>37.822699999999998</v>
      </c>
      <c r="AA38" s="27">
        <v>38.604100000000003</v>
      </c>
      <c r="AB38" s="27"/>
      <c r="AC38" s="28"/>
      <c r="AD38" s="26">
        <f t="shared" si="9"/>
        <v>0</v>
      </c>
      <c r="AE38" s="30"/>
      <c r="AF38" s="30"/>
      <c r="AG38" s="30"/>
    </row>
    <row r="39" spans="1:33">
      <c r="A39" s="20"/>
      <c r="B39" s="12" t="s">
        <v>41</v>
      </c>
      <c r="C39" s="12">
        <v>22</v>
      </c>
      <c r="D39" s="36">
        <f>P39</f>
        <v>7042.05</v>
      </c>
      <c r="E39" s="36">
        <f>R39</f>
        <v>41.19</v>
      </c>
      <c r="F39" s="36">
        <f>P39</f>
        <v>7042.05</v>
      </c>
      <c r="G39" s="36">
        <f>S39</f>
        <v>42.16</v>
      </c>
      <c r="H39" s="36">
        <f t="shared" si="4"/>
        <v>7050.8991999999998</v>
      </c>
      <c r="I39" s="36">
        <f t="shared" si="5"/>
        <v>41.193300000000001</v>
      </c>
      <c r="J39" s="36">
        <f t="shared" si="6"/>
        <v>7050.8991999999998</v>
      </c>
      <c r="K39" s="37">
        <f t="shared" si="7"/>
        <v>42.174700000000001</v>
      </c>
      <c r="L39" s="31">
        <v>7042.0544</v>
      </c>
      <c r="M39" s="31">
        <v>38.414999999999999</v>
      </c>
      <c r="N39" s="31">
        <v>41.191400000000002</v>
      </c>
      <c r="O39" s="31">
        <v>42.163499999999999</v>
      </c>
      <c r="P39" s="32">
        <v>7042.05</v>
      </c>
      <c r="Q39" s="32">
        <v>38.42</v>
      </c>
      <c r="R39" s="32">
        <v>41.19</v>
      </c>
      <c r="S39" s="32">
        <v>42.16</v>
      </c>
      <c r="T39" s="32"/>
      <c r="U39" s="17"/>
      <c r="V39" s="31">
        <f t="shared" si="8"/>
        <v>0</v>
      </c>
      <c r="W39" s="18" t="str">
        <f>IF(OR(AND(P39="",Q39="",R39="",S39=""),AND(L39=P39,M39=Q39,N39=R39,O39=S39)),"","!")</f>
        <v>!</v>
      </c>
      <c r="X39" s="99">
        <v>7050.8991999999998</v>
      </c>
      <c r="Y39" s="32">
        <v>38.414999999999999</v>
      </c>
      <c r="Z39" s="32">
        <v>41.193300000000001</v>
      </c>
      <c r="AA39" s="32">
        <v>42.174700000000001</v>
      </c>
      <c r="AB39" s="32"/>
      <c r="AC39" s="17"/>
      <c r="AD39" s="31">
        <f t="shared" si="9"/>
        <v>0</v>
      </c>
      <c r="AE39" s="19">
        <f>[1]!BJM($P39:$Q42,X39:Y42)</f>
        <v>-3.1248942153228043E-3</v>
      </c>
      <c r="AF39" s="19">
        <f>[1]!BJM($D39:$E42,H39:I42)</f>
        <v>-3.5689155679197171E-2</v>
      </c>
      <c r="AG39" s="19">
        <f>[1]!BJM($F39:$G42,J39:K42)</f>
        <v>5.7210407378960326E-2</v>
      </c>
    </row>
    <row r="40" spans="1:33">
      <c r="A40" s="20"/>
      <c r="B40" s="20" t="s">
        <v>42</v>
      </c>
      <c r="C40" s="20">
        <v>27</v>
      </c>
      <c r="D40" s="38">
        <f>P40</f>
        <v>3224.32</v>
      </c>
      <c r="E40" s="38">
        <f>R40</f>
        <v>38.619999999999997</v>
      </c>
      <c r="F40" s="38">
        <f>P40</f>
        <v>3224.32</v>
      </c>
      <c r="G40" s="38">
        <f>S40</f>
        <v>39.520000000000003</v>
      </c>
      <c r="H40" s="38">
        <f t="shared" si="4"/>
        <v>3226.2903999999999</v>
      </c>
      <c r="I40" s="38">
        <f t="shared" si="5"/>
        <v>38.624200000000002</v>
      </c>
      <c r="J40" s="38">
        <f t="shared" si="6"/>
        <v>3226.2903999999999</v>
      </c>
      <c r="K40" s="39">
        <f t="shared" si="7"/>
        <v>39.521700000000003</v>
      </c>
      <c r="L40" s="15">
        <v>3224.3168000000001</v>
      </c>
      <c r="M40" s="15">
        <v>34.929499999999997</v>
      </c>
      <c r="N40" s="15">
        <v>38.622700000000002</v>
      </c>
      <c r="O40" s="15">
        <v>39.518900000000002</v>
      </c>
      <c r="P40" s="16">
        <v>3224.32</v>
      </c>
      <c r="Q40" s="16">
        <v>34.93</v>
      </c>
      <c r="R40" s="16">
        <v>38.619999999999997</v>
      </c>
      <c r="S40" s="16">
        <v>39.520000000000003</v>
      </c>
      <c r="T40" s="16"/>
      <c r="U40" s="17"/>
      <c r="V40" s="15">
        <f t="shared" si="8"/>
        <v>0</v>
      </c>
      <c r="W40" s="21" t="str">
        <f>IF(OR(AND(P40="",Q40="",R40="",S40=""),AND(L40=P40,M40=Q40,N40=R40,O40=S40)),"","!")</f>
        <v>!</v>
      </c>
      <c r="X40" s="97">
        <v>3226.2903999999999</v>
      </c>
      <c r="Y40" s="16">
        <v>34.933599999999998</v>
      </c>
      <c r="Z40" s="16">
        <v>38.624200000000002</v>
      </c>
      <c r="AA40" s="16">
        <v>39.521700000000003</v>
      </c>
      <c r="AB40" s="16"/>
      <c r="AC40" s="17"/>
      <c r="AD40" s="15">
        <f t="shared" si="9"/>
        <v>0</v>
      </c>
      <c r="AE40" s="22"/>
      <c r="AF40" s="22"/>
      <c r="AG40" s="22"/>
    </row>
    <row r="41" spans="1:33">
      <c r="A41" s="20"/>
      <c r="B41" s="20"/>
      <c r="C41" s="20">
        <v>32</v>
      </c>
      <c r="D41" s="38">
        <f>P41</f>
        <v>1524.62</v>
      </c>
      <c r="E41" s="38">
        <f>R41</f>
        <v>36.54</v>
      </c>
      <c r="F41" s="38">
        <f>P41</f>
        <v>1524.62</v>
      </c>
      <c r="G41" s="38">
        <f>S41</f>
        <v>37.369999999999997</v>
      </c>
      <c r="H41" s="38">
        <f t="shared" si="4"/>
        <v>1525.4304</v>
      </c>
      <c r="I41" s="38">
        <f t="shared" si="5"/>
        <v>36.538200000000003</v>
      </c>
      <c r="J41" s="38">
        <f t="shared" si="6"/>
        <v>1525.4304</v>
      </c>
      <c r="K41" s="39">
        <f t="shared" si="7"/>
        <v>37.361600000000003</v>
      </c>
      <c r="L41" s="15">
        <v>1524.6224</v>
      </c>
      <c r="M41" s="15">
        <v>31.782499999999999</v>
      </c>
      <c r="N41" s="15">
        <v>36.538699999999999</v>
      </c>
      <c r="O41" s="15">
        <v>37.370399999999997</v>
      </c>
      <c r="P41" s="16">
        <v>1524.62</v>
      </c>
      <c r="Q41" s="16">
        <v>31.78</v>
      </c>
      <c r="R41" s="16">
        <v>36.54</v>
      </c>
      <c r="S41" s="16">
        <v>37.369999999999997</v>
      </c>
      <c r="T41" s="16"/>
      <c r="U41" s="17"/>
      <c r="V41" s="15">
        <f t="shared" si="8"/>
        <v>0</v>
      </c>
      <c r="W41" s="21" t="str">
        <f>IF(OR(AND(P41="",Q41="",R41="",S41=""),AND(L41=P41,M41=Q41,N41=R41,O41=S41)),"","!")</f>
        <v>!</v>
      </c>
      <c r="X41" s="97">
        <v>1525.4304</v>
      </c>
      <c r="Y41" s="16">
        <v>31.781600000000001</v>
      </c>
      <c r="Z41" s="16">
        <v>36.538200000000003</v>
      </c>
      <c r="AA41" s="16">
        <v>37.361600000000003</v>
      </c>
      <c r="AB41" s="16"/>
      <c r="AC41" s="17"/>
      <c r="AD41" s="15">
        <f t="shared" si="9"/>
        <v>0</v>
      </c>
      <c r="AE41" s="22"/>
      <c r="AF41" s="22"/>
      <c r="AG41" s="22"/>
    </row>
    <row r="42" spans="1:33" ht="17.25" thickBot="1">
      <c r="A42" s="20"/>
      <c r="B42" s="23"/>
      <c r="C42" s="23">
        <v>37</v>
      </c>
      <c r="D42" s="40">
        <f>P42</f>
        <v>715.89</v>
      </c>
      <c r="E42" s="40">
        <f>R42</f>
        <v>34.81</v>
      </c>
      <c r="F42" s="40">
        <f>P42</f>
        <v>715.89</v>
      </c>
      <c r="G42" s="40">
        <f>S42</f>
        <v>35.6</v>
      </c>
      <c r="H42" s="40">
        <f t="shared" si="4"/>
        <v>714.66160000000002</v>
      </c>
      <c r="I42" s="40">
        <f t="shared" si="5"/>
        <v>34.8123</v>
      </c>
      <c r="J42" s="40">
        <f t="shared" si="6"/>
        <v>714.66160000000002</v>
      </c>
      <c r="K42" s="41">
        <f t="shared" si="7"/>
        <v>35.596400000000003</v>
      </c>
      <c r="L42" s="26">
        <v>715.89440000000002</v>
      </c>
      <c r="M42" s="26">
        <v>28.839200000000002</v>
      </c>
      <c r="N42" s="26">
        <v>34.808100000000003</v>
      </c>
      <c r="O42" s="26">
        <v>35.599200000000003</v>
      </c>
      <c r="P42" s="27">
        <v>715.89</v>
      </c>
      <c r="Q42" s="27">
        <v>28.84</v>
      </c>
      <c r="R42" s="27">
        <v>34.81</v>
      </c>
      <c r="S42" s="27">
        <v>35.6</v>
      </c>
      <c r="T42" s="27"/>
      <c r="U42" s="28"/>
      <c r="V42" s="26">
        <f t="shared" si="8"/>
        <v>0</v>
      </c>
      <c r="W42" s="33" t="str">
        <f>IF(OR(AND(P42="",Q42="",R42="",S42=""),AND(L42=P42,M42=Q42,N42=R42,O42=S42)),"","!")</f>
        <v>!</v>
      </c>
      <c r="X42" s="98">
        <v>714.66160000000002</v>
      </c>
      <c r="Y42" s="27">
        <v>28.842600000000001</v>
      </c>
      <c r="Z42" s="27">
        <v>34.8123</v>
      </c>
      <c r="AA42" s="27">
        <v>35.596400000000003</v>
      </c>
      <c r="AB42" s="27"/>
      <c r="AC42" s="28"/>
      <c r="AD42" s="26">
        <f t="shared" si="9"/>
        <v>0</v>
      </c>
      <c r="AE42" s="30"/>
      <c r="AF42" s="30"/>
      <c r="AG42" s="30"/>
    </row>
    <row r="43" spans="1:33">
      <c r="A43" s="20"/>
      <c r="B43" s="12" t="s">
        <v>43</v>
      </c>
      <c r="C43" s="12">
        <v>22</v>
      </c>
      <c r="D43" s="36">
        <f t="shared" si="0"/>
        <v>5006.8900000000003</v>
      </c>
      <c r="E43" s="36">
        <f t="shared" si="1"/>
        <v>41.2</v>
      </c>
      <c r="F43" s="36">
        <f t="shared" si="2"/>
        <v>5006.8900000000003</v>
      </c>
      <c r="G43" s="36">
        <f t="shared" si="3"/>
        <v>42.69</v>
      </c>
      <c r="H43" s="36">
        <f t="shared" si="4"/>
        <v>5012.5424000000003</v>
      </c>
      <c r="I43" s="36">
        <f t="shared" si="5"/>
        <v>41.1952</v>
      </c>
      <c r="J43" s="36">
        <f t="shared" si="6"/>
        <v>5012.5424000000003</v>
      </c>
      <c r="K43" s="37">
        <f t="shared" si="7"/>
        <v>42.684899999999999</v>
      </c>
      <c r="L43" s="31">
        <v>5006.8872000000001</v>
      </c>
      <c r="M43" s="31">
        <v>39.148699999999998</v>
      </c>
      <c r="N43" s="31">
        <v>41.198599999999999</v>
      </c>
      <c r="O43" s="31">
        <v>42.686700000000002</v>
      </c>
      <c r="P43" s="32">
        <v>5006.8900000000003</v>
      </c>
      <c r="Q43" s="32">
        <v>39.15</v>
      </c>
      <c r="R43" s="32">
        <v>41.2</v>
      </c>
      <c r="S43" s="32">
        <v>42.69</v>
      </c>
      <c r="T43" s="32"/>
      <c r="U43" s="17"/>
      <c r="V43" s="31">
        <f t="shared" si="8"/>
        <v>0</v>
      </c>
      <c r="W43" s="18" t="str">
        <f>IF(OR(AND(P43="",Q43="",R43="",S43=""),AND(L43=P43,M43=Q43,N43=R43,O43=S43)),"","!")</f>
        <v>!</v>
      </c>
      <c r="X43" s="99">
        <v>5012.5424000000003</v>
      </c>
      <c r="Y43" s="32">
        <v>39.146299999999997</v>
      </c>
      <c r="Z43" s="32">
        <v>41.1952</v>
      </c>
      <c r="AA43" s="32">
        <v>42.684899999999999</v>
      </c>
      <c r="AB43" s="32"/>
      <c r="AC43" s="17"/>
      <c r="AD43" s="31">
        <f t="shared" si="9"/>
        <v>0</v>
      </c>
      <c r="AE43" s="19">
        <f>[1]!BJM($P43:$Q46,X43:Y46)</f>
        <v>0.17385847201596416</v>
      </c>
      <c r="AF43" s="19">
        <f>[1]!BJM($D43:$E46,H43:I46)</f>
        <v>-0.22414192559209178</v>
      </c>
      <c r="AG43" s="19">
        <f>[1]!BJM($F43:$G46,J43:K46)</f>
        <v>0.16644474723521707</v>
      </c>
    </row>
    <row r="44" spans="1:33">
      <c r="A44" s="20"/>
      <c r="B44" s="20" t="s">
        <v>44</v>
      </c>
      <c r="C44" s="20">
        <v>27</v>
      </c>
      <c r="D44" s="38">
        <f t="shared" si="0"/>
        <v>2123.41</v>
      </c>
      <c r="E44" s="38">
        <f t="shared" si="1"/>
        <v>38.869999999999997</v>
      </c>
      <c r="F44" s="38">
        <f t="shared" si="2"/>
        <v>2123.41</v>
      </c>
      <c r="G44" s="38">
        <f t="shared" si="3"/>
        <v>40.520000000000003</v>
      </c>
      <c r="H44" s="38">
        <f t="shared" si="4"/>
        <v>2126.6104</v>
      </c>
      <c r="I44" s="38">
        <f t="shared" si="5"/>
        <v>38.882800000000003</v>
      </c>
      <c r="J44" s="38">
        <f t="shared" si="6"/>
        <v>2126.6104</v>
      </c>
      <c r="K44" s="39">
        <f t="shared" si="7"/>
        <v>40.528199999999998</v>
      </c>
      <c r="L44" s="15">
        <v>2123.4063999999998</v>
      </c>
      <c r="M44" s="15">
        <v>35.918100000000003</v>
      </c>
      <c r="N44" s="15">
        <v>38.8733</v>
      </c>
      <c r="O44" s="15">
        <v>40.519799999999996</v>
      </c>
      <c r="P44" s="16">
        <v>2123.41</v>
      </c>
      <c r="Q44" s="16">
        <v>35.92</v>
      </c>
      <c r="R44" s="16">
        <v>38.869999999999997</v>
      </c>
      <c r="S44" s="16">
        <v>40.520000000000003</v>
      </c>
      <c r="T44" s="16"/>
      <c r="U44" s="17"/>
      <c r="V44" s="15">
        <f t="shared" si="8"/>
        <v>0</v>
      </c>
      <c r="W44" s="21" t="str">
        <f t="shared" si="10"/>
        <v>!</v>
      </c>
      <c r="X44" s="97">
        <v>2126.6104</v>
      </c>
      <c r="Y44" s="16">
        <v>35.915900000000001</v>
      </c>
      <c r="Z44" s="16">
        <v>38.882800000000003</v>
      </c>
      <c r="AA44" s="16">
        <v>40.528199999999998</v>
      </c>
      <c r="AB44" s="16"/>
      <c r="AC44" s="17"/>
      <c r="AD44" s="15">
        <f t="shared" si="9"/>
        <v>0</v>
      </c>
      <c r="AE44" s="22"/>
      <c r="AF44" s="22"/>
      <c r="AG44" s="22"/>
    </row>
    <row r="45" spans="1:33">
      <c r="A45" s="20"/>
      <c r="B45" s="20"/>
      <c r="C45" s="20">
        <v>32</v>
      </c>
      <c r="D45" s="38">
        <f t="shared" si="0"/>
        <v>992.93</v>
      </c>
      <c r="E45" s="38">
        <f t="shared" si="1"/>
        <v>36.82</v>
      </c>
      <c r="F45" s="38">
        <f t="shared" si="2"/>
        <v>992.93</v>
      </c>
      <c r="G45" s="38">
        <f t="shared" si="3"/>
        <v>38.58</v>
      </c>
      <c r="H45" s="38">
        <f t="shared" si="4"/>
        <v>994.63279999999997</v>
      </c>
      <c r="I45" s="38">
        <f t="shared" si="5"/>
        <v>36.825699999999998</v>
      </c>
      <c r="J45" s="38">
        <f t="shared" si="6"/>
        <v>994.63279999999997</v>
      </c>
      <c r="K45" s="39">
        <f t="shared" si="7"/>
        <v>38.569299999999998</v>
      </c>
      <c r="L45" s="15">
        <v>992.93039999999996</v>
      </c>
      <c r="M45" s="15">
        <v>33.076000000000001</v>
      </c>
      <c r="N45" s="15">
        <v>36.822299999999998</v>
      </c>
      <c r="O45" s="15">
        <v>38.578099999999999</v>
      </c>
      <c r="P45" s="16">
        <v>992.93</v>
      </c>
      <c r="Q45" s="16">
        <v>33.08</v>
      </c>
      <c r="R45" s="16">
        <v>36.82</v>
      </c>
      <c r="S45" s="16">
        <v>38.58</v>
      </c>
      <c r="T45" s="16"/>
      <c r="U45" s="17"/>
      <c r="V45" s="15">
        <f t="shared" si="8"/>
        <v>0</v>
      </c>
      <c r="W45" s="21" t="str">
        <f t="shared" si="10"/>
        <v>!</v>
      </c>
      <c r="X45" s="97">
        <v>994.63279999999997</v>
      </c>
      <c r="Y45" s="16">
        <v>33.078200000000002</v>
      </c>
      <c r="Z45" s="16">
        <v>36.825699999999998</v>
      </c>
      <c r="AA45" s="16">
        <v>38.569299999999998</v>
      </c>
      <c r="AB45" s="16"/>
      <c r="AC45" s="17"/>
      <c r="AD45" s="15">
        <f t="shared" si="9"/>
        <v>0</v>
      </c>
      <c r="AE45" s="22"/>
      <c r="AF45" s="22"/>
      <c r="AG45" s="22"/>
    </row>
    <row r="46" spans="1:33" ht="17.25" thickBot="1">
      <c r="A46" s="23"/>
      <c r="B46" s="23"/>
      <c r="C46" s="23">
        <v>37</v>
      </c>
      <c r="D46" s="40">
        <f t="shared" si="0"/>
        <v>480.47</v>
      </c>
      <c r="E46" s="40">
        <f t="shared" si="1"/>
        <v>35.049999999999997</v>
      </c>
      <c r="F46" s="40">
        <f t="shared" si="2"/>
        <v>480.47</v>
      </c>
      <c r="G46" s="40">
        <f t="shared" si="3"/>
        <v>36.69</v>
      </c>
      <c r="H46" s="40">
        <f t="shared" si="4"/>
        <v>479.80560000000003</v>
      </c>
      <c r="I46" s="40">
        <f t="shared" si="5"/>
        <v>35.067900000000002</v>
      </c>
      <c r="J46" s="40">
        <f t="shared" si="6"/>
        <v>479.80560000000003</v>
      </c>
      <c r="K46" s="41">
        <f t="shared" si="7"/>
        <v>36.686199999999999</v>
      </c>
      <c r="L46" s="26">
        <v>480.46800000000002</v>
      </c>
      <c r="M46" s="26">
        <v>30.4419</v>
      </c>
      <c r="N46" s="26">
        <v>35.045099999999998</v>
      </c>
      <c r="O46" s="26">
        <v>36.6905</v>
      </c>
      <c r="P46" s="27">
        <v>480.47</v>
      </c>
      <c r="Q46" s="27">
        <v>30.44</v>
      </c>
      <c r="R46" s="27">
        <v>35.049999999999997</v>
      </c>
      <c r="S46" s="27">
        <v>36.69</v>
      </c>
      <c r="T46" s="27"/>
      <c r="U46" s="28"/>
      <c r="V46" s="26">
        <f t="shared" si="8"/>
        <v>0</v>
      </c>
      <c r="W46" s="33" t="str">
        <f t="shared" si="10"/>
        <v>!</v>
      </c>
      <c r="X46" s="98">
        <v>479.80560000000003</v>
      </c>
      <c r="Y46" s="27">
        <v>30.445399999999999</v>
      </c>
      <c r="Z46" s="27">
        <v>35.067900000000002</v>
      </c>
      <c r="AA46" s="27">
        <v>36.686199999999999</v>
      </c>
      <c r="AB46" s="27"/>
      <c r="AC46" s="28"/>
      <c r="AD46" s="26">
        <f t="shared" si="9"/>
        <v>0</v>
      </c>
      <c r="AE46" s="30"/>
      <c r="AF46" s="30"/>
      <c r="AG46" s="30"/>
    </row>
    <row r="47" spans="1:33">
      <c r="A47" s="12" t="s">
        <v>45</v>
      </c>
      <c r="B47" s="12" t="s">
        <v>46</v>
      </c>
      <c r="C47" s="12">
        <v>22</v>
      </c>
      <c r="D47" s="36">
        <f t="shared" si="0"/>
        <v>1584.82</v>
      </c>
      <c r="E47" s="36">
        <f t="shared" si="1"/>
        <v>43.61</v>
      </c>
      <c r="F47" s="36">
        <f t="shared" si="2"/>
        <v>1584.82</v>
      </c>
      <c r="G47" s="36">
        <f t="shared" si="3"/>
        <v>42.67</v>
      </c>
      <c r="H47" s="36">
        <f t="shared" si="4"/>
        <v>1591.6952000000001</v>
      </c>
      <c r="I47" s="36">
        <f t="shared" si="5"/>
        <v>43.621299999999998</v>
      </c>
      <c r="J47" s="36">
        <f t="shared" si="6"/>
        <v>1591.6952000000001</v>
      </c>
      <c r="K47" s="37">
        <f t="shared" si="7"/>
        <v>42.678800000000003</v>
      </c>
      <c r="L47" s="31">
        <v>1584.8248000000001</v>
      </c>
      <c r="M47" s="31">
        <v>40.820500000000003</v>
      </c>
      <c r="N47" s="31">
        <v>43.607799999999997</v>
      </c>
      <c r="O47" s="31">
        <v>42.667700000000004</v>
      </c>
      <c r="P47" s="32">
        <v>1584.82</v>
      </c>
      <c r="Q47" s="32">
        <v>40.82</v>
      </c>
      <c r="R47" s="32">
        <v>43.61</v>
      </c>
      <c r="S47" s="32">
        <v>42.67</v>
      </c>
      <c r="T47" s="32"/>
      <c r="U47" s="17"/>
      <c r="V47" s="31">
        <f t="shared" si="8"/>
        <v>0</v>
      </c>
      <c r="W47" s="18" t="str">
        <f>IF(OR(AND(P47="",Q47="",R47="",S47=""),AND(L47=P47,M47=Q47,N47=R47,O47=S47)),"","!")</f>
        <v>!</v>
      </c>
      <c r="X47" s="99">
        <v>1591.6952000000001</v>
      </c>
      <c r="Y47" s="32">
        <v>40.820500000000003</v>
      </c>
      <c r="Z47" s="32">
        <v>43.621299999999998</v>
      </c>
      <c r="AA47" s="32">
        <v>42.678800000000003</v>
      </c>
      <c r="AB47" s="32"/>
      <c r="AC47" s="17"/>
      <c r="AD47" s="31">
        <f t="shared" si="9"/>
        <v>0</v>
      </c>
      <c r="AE47" s="19">
        <f>[1]!BJM($P47:$Q50,X47:Y50)</f>
        <v>0.16912988060493461</v>
      </c>
      <c r="AF47" s="19">
        <f>[1]!BJM($D47:$E50,H47:I50)</f>
        <v>9.8238227169855641E-2</v>
      </c>
      <c r="AG47" s="19">
        <f>[1]!BJM($F47:$G50,J47:K50)</f>
        <v>7.4834156070591185E-2</v>
      </c>
    </row>
    <row r="48" spans="1:33">
      <c r="A48" s="20" t="s">
        <v>47</v>
      </c>
      <c r="B48" s="20" t="s">
        <v>48</v>
      </c>
      <c r="C48" s="20">
        <v>27</v>
      </c>
      <c r="D48" s="38">
        <f t="shared" si="0"/>
        <v>797.9</v>
      </c>
      <c r="E48" s="38">
        <f t="shared" si="1"/>
        <v>41.03</v>
      </c>
      <c r="F48" s="38">
        <f t="shared" si="2"/>
        <v>797.9</v>
      </c>
      <c r="G48" s="38">
        <f t="shared" si="3"/>
        <v>39.64</v>
      </c>
      <c r="H48" s="38">
        <f t="shared" si="4"/>
        <v>799.80160000000001</v>
      </c>
      <c r="I48" s="38">
        <f t="shared" si="5"/>
        <v>41.021599999999999</v>
      </c>
      <c r="J48" s="38">
        <f t="shared" si="6"/>
        <v>799.80160000000001</v>
      </c>
      <c r="K48" s="39">
        <f t="shared" si="7"/>
        <v>39.616700000000002</v>
      </c>
      <c r="L48" s="15">
        <v>797.89760000000001</v>
      </c>
      <c r="M48" s="15">
        <v>37.025700000000001</v>
      </c>
      <c r="N48" s="15">
        <v>41.027200000000001</v>
      </c>
      <c r="O48" s="15">
        <v>39.6387</v>
      </c>
      <c r="P48" s="16">
        <v>797.9</v>
      </c>
      <c r="Q48" s="16">
        <v>37.03</v>
      </c>
      <c r="R48" s="16">
        <v>41.03</v>
      </c>
      <c r="S48" s="16">
        <v>39.64</v>
      </c>
      <c r="T48" s="16"/>
      <c r="U48" s="17"/>
      <c r="V48" s="15">
        <f t="shared" si="8"/>
        <v>0</v>
      </c>
      <c r="W48" s="21" t="str">
        <f t="shared" si="10"/>
        <v>!</v>
      </c>
      <c r="X48" s="97">
        <v>799.80160000000001</v>
      </c>
      <c r="Y48" s="16">
        <v>37.028300000000002</v>
      </c>
      <c r="Z48" s="16">
        <v>41.021599999999999</v>
      </c>
      <c r="AA48" s="16">
        <v>39.616700000000002</v>
      </c>
      <c r="AB48" s="16"/>
      <c r="AC48" s="17"/>
      <c r="AD48" s="15">
        <f t="shared" si="9"/>
        <v>0</v>
      </c>
      <c r="AE48" s="22"/>
      <c r="AF48" s="22"/>
      <c r="AG48" s="22"/>
    </row>
    <row r="49" spans="1:33">
      <c r="A49" s="20"/>
      <c r="B49" s="20"/>
      <c r="C49" s="20">
        <v>32</v>
      </c>
      <c r="D49" s="38">
        <f t="shared" si="0"/>
        <v>396.76</v>
      </c>
      <c r="E49" s="38">
        <f t="shared" si="1"/>
        <v>38.71</v>
      </c>
      <c r="F49" s="38">
        <f t="shared" si="2"/>
        <v>396.76</v>
      </c>
      <c r="G49" s="38">
        <f t="shared" si="3"/>
        <v>36.96</v>
      </c>
      <c r="H49" s="38">
        <f t="shared" si="4"/>
        <v>397.20960000000002</v>
      </c>
      <c r="I49" s="38">
        <f t="shared" si="5"/>
        <v>38.740499999999997</v>
      </c>
      <c r="J49" s="38">
        <f t="shared" si="6"/>
        <v>397.20960000000002</v>
      </c>
      <c r="K49" s="39">
        <f t="shared" si="7"/>
        <v>36.989899999999999</v>
      </c>
      <c r="L49" s="15">
        <v>396.76240000000001</v>
      </c>
      <c r="M49" s="15">
        <v>33.652900000000002</v>
      </c>
      <c r="N49" s="15">
        <v>38.709400000000002</v>
      </c>
      <c r="O49" s="15">
        <v>36.9587</v>
      </c>
      <c r="P49" s="16">
        <v>396.76</v>
      </c>
      <c r="Q49" s="16">
        <v>33.65</v>
      </c>
      <c r="R49" s="16">
        <v>38.71</v>
      </c>
      <c r="S49" s="16">
        <v>36.96</v>
      </c>
      <c r="T49" s="16"/>
      <c r="U49" s="17"/>
      <c r="V49" s="15">
        <f t="shared" si="8"/>
        <v>0</v>
      </c>
      <c r="W49" s="21" t="str">
        <f t="shared" si="10"/>
        <v>!</v>
      </c>
      <c r="X49" s="97">
        <v>397.20960000000002</v>
      </c>
      <c r="Y49" s="16">
        <v>33.657899999999998</v>
      </c>
      <c r="Z49" s="16">
        <v>38.740499999999997</v>
      </c>
      <c r="AA49" s="16">
        <v>36.989899999999999</v>
      </c>
      <c r="AB49" s="16"/>
      <c r="AC49" s="17"/>
      <c r="AD49" s="15">
        <f t="shared" si="9"/>
        <v>0</v>
      </c>
      <c r="AE49" s="22"/>
      <c r="AF49" s="22"/>
      <c r="AG49" s="22"/>
    </row>
    <row r="50" spans="1:33" ht="17.25" thickBot="1">
      <c r="A50" s="20"/>
      <c r="B50" s="23"/>
      <c r="C50" s="23">
        <v>37</v>
      </c>
      <c r="D50" s="40">
        <f t="shared" si="0"/>
        <v>205.26</v>
      </c>
      <c r="E50" s="40">
        <f t="shared" si="1"/>
        <v>36.69</v>
      </c>
      <c r="F50" s="40">
        <f t="shared" si="2"/>
        <v>205.26</v>
      </c>
      <c r="G50" s="40">
        <f t="shared" si="3"/>
        <v>34.76</v>
      </c>
      <c r="H50" s="40">
        <f t="shared" si="4"/>
        <v>205.40799999999999</v>
      </c>
      <c r="I50" s="40">
        <f t="shared" si="5"/>
        <v>36.659500000000001</v>
      </c>
      <c r="J50" s="40">
        <f t="shared" si="6"/>
        <v>205.40799999999999</v>
      </c>
      <c r="K50" s="41">
        <f t="shared" si="7"/>
        <v>34.797400000000003</v>
      </c>
      <c r="L50" s="26">
        <v>205.256</v>
      </c>
      <c r="M50" s="26">
        <v>30.825800000000001</v>
      </c>
      <c r="N50" s="26">
        <v>36.692900000000002</v>
      </c>
      <c r="O50" s="26">
        <v>34.762099999999997</v>
      </c>
      <c r="P50" s="27">
        <v>205.26</v>
      </c>
      <c r="Q50" s="27">
        <v>30.83</v>
      </c>
      <c r="R50" s="27">
        <v>36.69</v>
      </c>
      <c r="S50" s="27">
        <v>34.76</v>
      </c>
      <c r="T50" s="27"/>
      <c r="U50" s="28"/>
      <c r="V50" s="26">
        <f t="shared" si="8"/>
        <v>0</v>
      </c>
      <c r="W50" s="33" t="str">
        <f t="shared" si="10"/>
        <v>!</v>
      </c>
      <c r="X50" s="98">
        <v>205.40799999999999</v>
      </c>
      <c r="Y50" s="27">
        <v>30.8307</v>
      </c>
      <c r="Z50" s="27">
        <v>36.659500000000001</v>
      </c>
      <c r="AA50" s="27">
        <v>34.797400000000003</v>
      </c>
      <c r="AB50" s="27"/>
      <c r="AC50" s="28"/>
      <c r="AD50" s="26">
        <f t="shared" si="9"/>
        <v>0</v>
      </c>
      <c r="AE50" s="30"/>
      <c r="AF50" s="30"/>
      <c r="AG50" s="30"/>
    </row>
    <row r="51" spans="1:33">
      <c r="A51" s="20"/>
      <c r="B51" s="12" t="s">
        <v>49</v>
      </c>
      <c r="C51" s="12">
        <v>22</v>
      </c>
      <c r="D51" s="34">
        <f t="shared" si="0"/>
        <v>1640.89</v>
      </c>
      <c r="E51" s="34">
        <f t="shared" si="1"/>
        <v>43.01</v>
      </c>
      <c r="F51" s="34">
        <f t="shared" si="2"/>
        <v>1640.89</v>
      </c>
      <c r="G51" s="34">
        <f t="shared" si="3"/>
        <v>44.05</v>
      </c>
      <c r="H51" s="34">
        <f t="shared" si="4"/>
        <v>1641.7808</v>
      </c>
      <c r="I51" s="34">
        <f t="shared" si="5"/>
        <v>43.003500000000003</v>
      </c>
      <c r="J51" s="34">
        <f t="shared" si="6"/>
        <v>1641.7808</v>
      </c>
      <c r="K51" s="35">
        <f t="shared" si="7"/>
        <v>44.0486</v>
      </c>
      <c r="L51" s="31">
        <v>1640.8887999999999</v>
      </c>
      <c r="M51" s="31">
        <v>38.049500000000002</v>
      </c>
      <c r="N51" s="31">
        <v>43.013199999999998</v>
      </c>
      <c r="O51" s="31">
        <v>44.046100000000003</v>
      </c>
      <c r="P51" s="32">
        <v>1640.89</v>
      </c>
      <c r="Q51" s="32">
        <v>38.049999999999997</v>
      </c>
      <c r="R51" s="32">
        <v>43.01</v>
      </c>
      <c r="S51" s="32">
        <v>44.05</v>
      </c>
      <c r="T51" s="32"/>
      <c r="U51" s="17"/>
      <c r="V51" s="31">
        <f t="shared" si="8"/>
        <v>0</v>
      </c>
      <c r="W51" s="18" t="str">
        <f>IF(OR(AND(P51="",Q51="",R51="",S51=""),AND(L51=P51,M51=Q51,N51=R51,O51=S51)),"","!")</f>
        <v>!</v>
      </c>
      <c r="X51" s="99">
        <v>1641.7808</v>
      </c>
      <c r="Y51" s="32">
        <v>38.048099999999998</v>
      </c>
      <c r="Z51" s="32">
        <v>43.003500000000003</v>
      </c>
      <c r="AA51" s="32">
        <v>44.0486</v>
      </c>
      <c r="AB51" s="32"/>
      <c r="AC51" s="17"/>
      <c r="AD51" s="31">
        <f t="shared" si="9"/>
        <v>0</v>
      </c>
      <c r="AE51" s="19">
        <f>[1]!BJM($P51:$Q54,X51:Y54)</f>
        <v>0.10297591721533106</v>
      </c>
      <c r="AF51" s="19">
        <f>[1]!BJM($D51:$E54,H51:I54)</f>
        <v>0.46983875731569924</v>
      </c>
      <c r="AG51" s="19">
        <f>[1]!BJM($F51:$G54,J51:K54)</f>
        <v>0.64715481028712052</v>
      </c>
    </row>
    <row r="52" spans="1:33">
      <c r="A52" s="20"/>
      <c r="B52" s="20" t="s">
        <v>50</v>
      </c>
      <c r="C52" s="20">
        <v>27</v>
      </c>
      <c r="D52" s="13">
        <f t="shared" si="0"/>
        <v>637.17999999999995</v>
      </c>
      <c r="E52" s="13">
        <f t="shared" si="1"/>
        <v>40.98</v>
      </c>
      <c r="F52" s="13">
        <f t="shared" si="2"/>
        <v>637.17999999999995</v>
      </c>
      <c r="G52" s="13">
        <f t="shared" si="3"/>
        <v>41.88</v>
      </c>
      <c r="H52" s="13">
        <f t="shared" si="4"/>
        <v>638.17359999999996</v>
      </c>
      <c r="I52" s="13">
        <f t="shared" si="5"/>
        <v>40.962699999999998</v>
      </c>
      <c r="J52" s="13">
        <f t="shared" si="6"/>
        <v>638.17359999999996</v>
      </c>
      <c r="K52" s="14">
        <f t="shared" si="7"/>
        <v>41.878700000000002</v>
      </c>
      <c r="L52" s="15">
        <v>637.1816</v>
      </c>
      <c r="M52" s="15">
        <v>34.850499999999997</v>
      </c>
      <c r="N52" s="15">
        <v>40.9788</v>
      </c>
      <c r="O52" s="15">
        <v>41.877600000000001</v>
      </c>
      <c r="P52" s="16">
        <v>637.17999999999995</v>
      </c>
      <c r="Q52" s="16">
        <v>34.85</v>
      </c>
      <c r="R52" s="16">
        <v>40.98</v>
      </c>
      <c r="S52" s="16">
        <v>41.88</v>
      </c>
      <c r="T52" s="16"/>
      <c r="U52" s="17"/>
      <c r="V52" s="15">
        <f t="shared" si="8"/>
        <v>0</v>
      </c>
      <c r="W52" s="21" t="str">
        <f t="shared" si="10"/>
        <v>!</v>
      </c>
      <c r="X52" s="97">
        <v>638.17359999999996</v>
      </c>
      <c r="Y52" s="16">
        <v>34.8491</v>
      </c>
      <c r="Z52" s="16">
        <v>40.962699999999998</v>
      </c>
      <c r="AA52" s="16">
        <v>41.878700000000002</v>
      </c>
      <c r="AB52" s="16"/>
      <c r="AC52" s="17"/>
      <c r="AD52" s="15">
        <f t="shared" si="9"/>
        <v>0</v>
      </c>
      <c r="AE52" s="22"/>
      <c r="AF52" s="22"/>
      <c r="AG52" s="22"/>
    </row>
    <row r="53" spans="1:33">
      <c r="A53" s="20"/>
      <c r="B53" s="20"/>
      <c r="C53" s="20">
        <v>32</v>
      </c>
      <c r="D53" s="13">
        <f t="shared" si="0"/>
        <v>291.27999999999997</v>
      </c>
      <c r="E53" s="13">
        <f t="shared" si="1"/>
        <v>39.42</v>
      </c>
      <c r="F53" s="13">
        <f t="shared" si="2"/>
        <v>291.27999999999997</v>
      </c>
      <c r="G53" s="13">
        <f t="shared" si="3"/>
        <v>40.130000000000003</v>
      </c>
      <c r="H53" s="13">
        <f t="shared" si="4"/>
        <v>291.76080000000002</v>
      </c>
      <c r="I53" s="13">
        <f t="shared" si="5"/>
        <v>39.4208</v>
      </c>
      <c r="J53" s="13">
        <f t="shared" si="6"/>
        <v>291.76080000000002</v>
      </c>
      <c r="K53" s="14">
        <f t="shared" si="7"/>
        <v>40.1188</v>
      </c>
      <c r="L53" s="15">
        <v>291.27760000000001</v>
      </c>
      <c r="M53" s="15">
        <v>32.088900000000002</v>
      </c>
      <c r="N53" s="15">
        <v>39.4238</v>
      </c>
      <c r="O53" s="15">
        <v>40.134</v>
      </c>
      <c r="P53" s="16">
        <v>291.27999999999997</v>
      </c>
      <c r="Q53" s="16">
        <v>32.090000000000003</v>
      </c>
      <c r="R53" s="16">
        <v>39.42</v>
      </c>
      <c r="S53" s="16">
        <v>40.130000000000003</v>
      </c>
      <c r="T53" s="16"/>
      <c r="U53" s="17"/>
      <c r="V53" s="15">
        <f t="shared" si="8"/>
        <v>0</v>
      </c>
      <c r="W53" s="21" t="str">
        <f t="shared" si="10"/>
        <v>!</v>
      </c>
      <c r="X53" s="97">
        <v>291.76080000000002</v>
      </c>
      <c r="Y53" s="16">
        <v>32.090800000000002</v>
      </c>
      <c r="Z53" s="16">
        <v>39.4208</v>
      </c>
      <c r="AA53" s="16">
        <v>40.1188</v>
      </c>
      <c r="AB53" s="16"/>
      <c r="AC53" s="17"/>
      <c r="AD53" s="15">
        <f t="shared" si="9"/>
        <v>0</v>
      </c>
      <c r="AE53" s="22"/>
      <c r="AF53" s="22"/>
      <c r="AG53" s="22"/>
    </row>
    <row r="54" spans="1:33" ht="17.25" thickBot="1">
      <c r="A54" s="20"/>
      <c r="B54" s="23"/>
      <c r="C54" s="23">
        <v>37</v>
      </c>
      <c r="D54" s="24">
        <f t="shared" si="0"/>
        <v>148.71</v>
      </c>
      <c r="E54" s="24">
        <f t="shared" si="1"/>
        <v>38.11</v>
      </c>
      <c r="F54" s="24">
        <f t="shared" si="2"/>
        <v>148.71</v>
      </c>
      <c r="G54" s="24">
        <f t="shared" si="3"/>
        <v>38.53</v>
      </c>
      <c r="H54" s="24">
        <f t="shared" si="4"/>
        <v>148.2424</v>
      </c>
      <c r="I54" s="24">
        <f t="shared" si="5"/>
        <v>38.122100000000003</v>
      </c>
      <c r="J54" s="24">
        <f t="shared" si="6"/>
        <v>148.2424</v>
      </c>
      <c r="K54" s="25">
        <f t="shared" si="7"/>
        <v>38.4452</v>
      </c>
      <c r="L54" s="26">
        <v>148.71440000000001</v>
      </c>
      <c r="M54" s="26">
        <v>29.398800000000001</v>
      </c>
      <c r="N54" s="26">
        <v>38.109299999999998</v>
      </c>
      <c r="O54" s="26">
        <v>38.530299999999997</v>
      </c>
      <c r="P54" s="27">
        <v>148.71</v>
      </c>
      <c r="Q54" s="27">
        <v>29.4</v>
      </c>
      <c r="R54" s="27">
        <v>38.11</v>
      </c>
      <c r="S54" s="27">
        <v>38.53</v>
      </c>
      <c r="T54" s="27"/>
      <c r="U54" s="28"/>
      <c r="V54" s="26">
        <f t="shared" si="8"/>
        <v>0</v>
      </c>
      <c r="W54" s="33" t="str">
        <f t="shared" si="10"/>
        <v>!</v>
      </c>
      <c r="X54" s="98">
        <v>148.2424</v>
      </c>
      <c r="Y54" s="27">
        <v>29.398299999999999</v>
      </c>
      <c r="Z54" s="27">
        <v>38.122100000000003</v>
      </c>
      <c r="AA54" s="27">
        <v>38.4452</v>
      </c>
      <c r="AB54" s="27"/>
      <c r="AC54" s="28"/>
      <c r="AD54" s="26">
        <f t="shared" si="9"/>
        <v>0</v>
      </c>
      <c r="AE54" s="30"/>
      <c r="AF54" s="30"/>
      <c r="AG54" s="30"/>
    </row>
    <row r="55" spans="1:33">
      <c r="A55" s="20"/>
      <c r="B55" s="12" t="s">
        <v>51</v>
      </c>
      <c r="C55" s="12">
        <v>22</v>
      </c>
      <c r="D55" s="36">
        <f t="shared" si="0"/>
        <v>1701.37</v>
      </c>
      <c r="E55" s="36">
        <f t="shared" si="1"/>
        <v>41.11</v>
      </c>
      <c r="F55" s="36">
        <f t="shared" si="2"/>
        <v>1701.37</v>
      </c>
      <c r="G55" s="36">
        <f t="shared" si="3"/>
        <v>41.99</v>
      </c>
      <c r="H55" s="36">
        <f t="shared" si="4"/>
        <v>1704.2968000000001</v>
      </c>
      <c r="I55" s="36">
        <f t="shared" si="5"/>
        <v>41.1248</v>
      </c>
      <c r="J55" s="36">
        <f t="shared" si="6"/>
        <v>1704.2968000000001</v>
      </c>
      <c r="K55" s="37">
        <f t="shared" si="7"/>
        <v>41.983699999999999</v>
      </c>
      <c r="L55" s="31">
        <v>1701.3735999999999</v>
      </c>
      <c r="M55" s="31">
        <v>38.369500000000002</v>
      </c>
      <c r="N55" s="31">
        <v>41.114699999999999</v>
      </c>
      <c r="O55" s="31">
        <v>41.988999999999997</v>
      </c>
      <c r="P55" s="32">
        <v>1701.37</v>
      </c>
      <c r="Q55" s="32">
        <v>38.369999999999997</v>
      </c>
      <c r="R55" s="32">
        <v>41.11</v>
      </c>
      <c r="S55" s="32">
        <v>41.99</v>
      </c>
      <c r="T55" s="32"/>
      <c r="U55" s="17"/>
      <c r="V55" s="31">
        <f t="shared" si="8"/>
        <v>0</v>
      </c>
      <c r="W55" s="18" t="str">
        <f>IF(OR(AND(P55="",Q55="",R55="",S55=""),AND(L55=P55,M55=Q55,N55=R55,O55=S55)),"","!")</f>
        <v>!</v>
      </c>
      <c r="X55" s="99">
        <v>1704.2968000000001</v>
      </c>
      <c r="Y55" s="32">
        <v>38.374099999999999</v>
      </c>
      <c r="Z55" s="32">
        <v>41.1248</v>
      </c>
      <c r="AA55" s="32">
        <v>41.983699999999999</v>
      </c>
      <c r="AB55" s="32"/>
      <c r="AC55" s="17"/>
      <c r="AD55" s="31">
        <f t="shared" si="9"/>
        <v>0</v>
      </c>
      <c r="AE55" s="19">
        <f>[1]!BJM($P55:$Q58,X55:Y58)</f>
        <v>0.1512074956088405</v>
      </c>
      <c r="AF55" s="19">
        <f>[1]!BJM($D55:$E58,H55:I58)</f>
        <v>-0.24262435854672804</v>
      </c>
      <c r="AG55" s="19">
        <f>[1]!BJM($F55:$G58,J55:K58)</f>
        <v>0.15226225632734014</v>
      </c>
    </row>
    <row r="56" spans="1:33">
      <c r="A56" s="20"/>
      <c r="B56" s="20" t="s">
        <v>52</v>
      </c>
      <c r="C56" s="20">
        <v>27</v>
      </c>
      <c r="D56" s="38">
        <f t="shared" si="0"/>
        <v>796.68</v>
      </c>
      <c r="E56" s="38">
        <f t="shared" si="1"/>
        <v>38.51</v>
      </c>
      <c r="F56" s="38">
        <f t="shared" si="2"/>
        <v>796.68</v>
      </c>
      <c r="G56" s="38">
        <f t="shared" si="3"/>
        <v>39.24</v>
      </c>
      <c r="H56" s="38">
        <f t="shared" si="4"/>
        <v>797.26400000000001</v>
      </c>
      <c r="I56" s="38">
        <f t="shared" si="5"/>
        <v>38.511299999999999</v>
      </c>
      <c r="J56" s="38">
        <f t="shared" si="6"/>
        <v>797.26400000000001</v>
      </c>
      <c r="K56" s="39">
        <f t="shared" si="7"/>
        <v>39.234200000000001</v>
      </c>
      <c r="L56" s="15">
        <v>796.67759999999998</v>
      </c>
      <c r="M56" s="15">
        <v>35.015599999999999</v>
      </c>
      <c r="N56" s="15">
        <v>38.514400000000002</v>
      </c>
      <c r="O56" s="15">
        <v>39.239400000000003</v>
      </c>
      <c r="P56" s="16">
        <v>796.68</v>
      </c>
      <c r="Q56" s="16">
        <v>35.020000000000003</v>
      </c>
      <c r="R56" s="16">
        <v>38.51</v>
      </c>
      <c r="S56" s="16">
        <v>39.24</v>
      </c>
      <c r="T56" s="16"/>
      <c r="U56" s="17"/>
      <c r="V56" s="15">
        <f t="shared" si="8"/>
        <v>0</v>
      </c>
      <c r="W56" s="21" t="str">
        <f t="shared" si="10"/>
        <v>!</v>
      </c>
      <c r="X56" s="97">
        <v>797.26400000000001</v>
      </c>
      <c r="Y56" s="16">
        <v>35.010899999999999</v>
      </c>
      <c r="Z56" s="16">
        <v>38.511299999999999</v>
      </c>
      <c r="AA56" s="16">
        <v>39.234200000000001</v>
      </c>
      <c r="AB56" s="16"/>
      <c r="AC56" s="17"/>
      <c r="AD56" s="15">
        <f t="shared" si="9"/>
        <v>0</v>
      </c>
      <c r="AE56" s="22"/>
      <c r="AF56" s="22"/>
      <c r="AG56" s="22"/>
    </row>
    <row r="57" spans="1:33">
      <c r="A57" s="20"/>
      <c r="B57" s="20"/>
      <c r="C57" s="20">
        <v>32</v>
      </c>
      <c r="D57" s="38">
        <f t="shared" si="0"/>
        <v>374.49</v>
      </c>
      <c r="E57" s="38">
        <f t="shared" si="1"/>
        <v>36.229999999999997</v>
      </c>
      <c r="F57" s="38">
        <f t="shared" si="2"/>
        <v>374.49</v>
      </c>
      <c r="G57" s="38">
        <f t="shared" si="3"/>
        <v>36.94</v>
      </c>
      <c r="H57" s="38">
        <f t="shared" si="4"/>
        <v>374.63119999999998</v>
      </c>
      <c r="I57" s="38">
        <f t="shared" si="5"/>
        <v>36.253399999999999</v>
      </c>
      <c r="J57" s="38">
        <f t="shared" si="6"/>
        <v>374.63119999999998</v>
      </c>
      <c r="K57" s="39">
        <f t="shared" si="7"/>
        <v>36.942900000000002</v>
      </c>
      <c r="L57" s="15">
        <v>374.488</v>
      </c>
      <c r="M57" s="15">
        <v>31.756</v>
      </c>
      <c r="N57" s="15">
        <v>36.232900000000001</v>
      </c>
      <c r="O57" s="15">
        <v>36.940800000000003</v>
      </c>
      <c r="P57" s="16">
        <v>374.49</v>
      </c>
      <c r="Q57" s="16">
        <v>31.76</v>
      </c>
      <c r="R57" s="16">
        <v>36.229999999999997</v>
      </c>
      <c r="S57" s="16">
        <v>36.94</v>
      </c>
      <c r="T57" s="16"/>
      <c r="U57" s="17"/>
      <c r="V57" s="15">
        <f t="shared" si="8"/>
        <v>0</v>
      </c>
      <c r="W57" s="21" t="str">
        <f t="shared" si="10"/>
        <v>!</v>
      </c>
      <c r="X57" s="97">
        <v>374.63119999999998</v>
      </c>
      <c r="Y57" s="16">
        <v>31.755099999999999</v>
      </c>
      <c r="Z57" s="16">
        <v>36.253399999999999</v>
      </c>
      <c r="AA57" s="16">
        <v>36.942900000000002</v>
      </c>
      <c r="AB57" s="16"/>
      <c r="AC57" s="17"/>
      <c r="AD57" s="15">
        <f t="shared" si="9"/>
        <v>0</v>
      </c>
      <c r="AE57" s="22"/>
      <c r="AF57" s="22"/>
      <c r="AG57" s="22"/>
    </row>
    <row r="58" spans="1:33" ht="17.25" thickBot="1">
      <c r="A58" s="20"/>
      <c r="B58" s="23"/>
      <c r="C58" s="23">
        <v>37</v>
      </c>
      <c r="D58" s="40">
        <f t="shared" si="0"/>
        <v>174.21</v>
      </c>
      <c r="E58" s="40">
        <f t="shared" si="1"/>
        <v>34.270000000000003</v>
      </c>
      <c r="F58" s="40">
        <f t="shared" si="2"/>
        <v>174.21</v>
      </c>
      <c r="G58" s="40">
        <f t="shared" si="3"/>
        <v>34.950000000000003</v>
      </c>
      <c r="H58" s="40">
        <f t="shared" si="4"/>
        <v>174.048</v>
      </c>
      <c r="I58" s="40">
        <f t="shared" si="5"/>
        <v>34.265799999999999</v>
      </c>
      <c r="J58" s="40">
        <f t="shared" si="6"/>
        <v>174.048</v>
      </c>
      <c r="K58" s="41">
        <f t="shared" si="7"/>
        <v>34.945999999999998</v>
      </c>
      <c r="L58" s="26">
        <v>174.2064</v>
      </c>
      <c r="M58" s="26">
        <v>28.813300000000002</v>
      </c>
      <c r="N58" s="26">
        <v>34.270400000000002</v>
      </c>
      <c r="O58" s="26">
        <v>34.945700000000002</v>
      </c>
      <c r="P58" s="27">
        <v>174.21</v>
      </c>
      <c r="Q58" s="27">
        <v>28.81</v>
      </c>
      <c r="R58" s="27">
        <v>34.270000000000003</v>
      </c>
      <c r="S58" s="27">
        <v>34.950000000000003</v>
      </c>
      <c r="T58" s="27"/>
      <c r="U58" s="28"/>
      <c r="V58" s="26">
        <f t="shared" si="8"/>
        <v>0</v>
      </c>
      <c r="W58" s="33" t="str">
        <f t="shared" si="10"/>
        <v>!</v>
      </c>
      <c r="X58" s="98">
        <v>174.048</v>
      </c>
      <c r="Y58" s="27">
        <v>28.814699999999998</v>
      </c>
      <c r="Z58" s="27">
        <v>34.265799999999999</v>
      </c>
      <c r="AA58" s="27">
        <v>34.945999999999998</v>
      </c>
      <c r="AB58" s="27"/>
      <c r="AC58" s="28"/>
      <c r="AD58" s="26">
        <f t="shared" si="9"/>
        <v>0</v>
      </c>
      <c r="AE58" s="30"/>
      <c r="AF58" s="30"/>
      <c r="AG58" s="30"/>
    </row>
    <row r="59" spans="1:33">
      <c r="A59" s="20"/>
      <c r="B59" s="12" t="s">
        <v>53</v>
      </c>
      <c r="C59" s="12">
        <v>22</v>
      </c>
      <c r="D59" s="34">
        <f t="shared" si="0"/>
        <v>1265.9100000000001</v>
      </c>
      <c r="E59" s="34">
        <f t="shared" si="1"/>
        <v>41.19</v>
      </c>
      <c r="F59" s="34">
        <f t="shared" si="2"/>
        <v>1265.9100000000001</v>
      </c>
      <c r="G59" s="34">
        <f t="shared" si="3"/>
        <v>42.29</v>
      </c>
      <c r="H59" s="34">
        <f t="shared" si="4"/>
        <v>1268.0768</v>
      </c>
      <c r="I59" s="34">
        <f t="shared" si="5"/>
        <v>41.183799999999998</v>
      </c>
      <c r="J59" s="34">
        <f t="shared" si="6"/>
        <v>1268.0768</v>
      </c>
      <c r="K59" s="35">
        <f t="shared" si="7"/>
        <v>42.286900000000003</v>
      </c>
      <c r="L59" s="31">
        <v>1265.9143999999999</v>
      </c>
      <c r="M59" s="31">
        <v>39.660699999999999</v>
      </c>
      <c r="N59" s="31">
        <v>41.192599999999999</v>
      </c>
      <c r="O59" s="31">
        <v>42.289900000000003</v>
      </c>
      <c r="P59" s="32">
        <v>1265.9100000000001</v>
      </c>
      <c r="Q59" s="32">
        <v>39.659999999999997</v>
      </c>
      <c r="R59" s="32">
        <v>41.19</v>
      </c>
      <c r="S59" s="32">
        <v>42.29</v>
      </c>
      <c r="T59" s="32"/>
      <c r="U59" s="17"/>
      <c r="V59" s="31">
        <f t="shared" si="8"/>
        <v>0</v>
      </c>
      <c r="W59" s="18" t="str">
        <f>IF(OR(AND(P59="",Q59="",R59="",S59=""),AND(L59=P59,M59=Q59,N59=R59,O59=S59)),"","!")</f>
        <v>!</v>
      </c>
      <c r="X59" s="99">
        <v>1268.0768</v>
      </c>
      <c r="Y59" s="32">
        <v>39.660400000000003</v>
      </c>
      <c r="Z59" s="32">
        <v>41.183799999999998</v>
      </c>
      <c r="AA59" s="32">
        <v>42.286900000000003</v>
      </c>
      <c r="AB59" s="32"/>
      <c r="AC59" s="17"/>
      <c r="AD59" s="31">
        <f t="shared" si="9"/>
        <v>0</v>
      </c>
      <c r="AE59" s="19">
        <f>[1]!BJM($P59:$Q62,X59:Y62)</f>
        <v>0.12059988723405191</v>
      </c>
      <c r="AF59" s="19">
        <f>[1]!BJM($D59:$E62,H59:I62)</f>
        <v>0.22745287499092992</v>
      </c>
      <c r="AG59" s="19">
        <f>[1]!BJM($F59:$G62,J59:K62)</f>
        <v>0.16898200788539874</v>
      </c>
    </row>
    <row r="60" spans="1:33">
      <c r="A60" s="20"/>
      <c r="B60" s="20" t="s">
        <v>44</v>
      </c>
      <c r="C60" s="20">
        <v>27</v>
      </c>
      <c r="D60" s="13">
        <f t="shared" si="0"/>
        <v>626.03</v>
      </c>
      <c r="E60" s="13">
        <f t="shared" si="1"/>
        <v>38.549999999999997</v>
      </c>
      <c r="F60" s="13">
        <f t="shared" si="2"/>
        <v>626.03</v>
      </c>
      <c r="G60" s="13">
        <f t="shared" si="3"/>
        <v>39.76</v>
      </c>
      <c r="H60" s="13">
        <f t="shared" si="4"/>
        <v>627.07839999999999</v>
      </c>
      <c r="I60" s="13">
        <f t="shared" si="5"/>
        <v>38.546599999999998</v>
      </c>
      <c r="J60" s="13">
        <f t="shared" si="6"/>
        <v>627.07839999999999</v>
      </c>
      <c r="K60" s="14">
        <f t="shared" si="7"/>
        <v>39.753999999999998</v>
      </c>
      <c r="L60" s="15">
        <v>626.03279999999995</v>
      </c>
      <c r="M60" s="15">
        <v>35.889200000000002</v>
      </c>
      <c r="N60" s="15">
        <v>38.545699999999997</v>
      </c>
      <c r="O60" s="15">
        <v>39.7592</v>
      </c>
      <c r="P60" s="16">
        <v>626.03</v>
      </c>
      <c r="Q60" s="16">
        <v>35.89</v>
      </c>
      <c r="R60" s="16">
        <v>38.549999999999997</v>
      </c>
      <c r="S60" s="16">
        <v>39.76</v>
      </c>
      <c r="T60" s="16"/>
      <c r="U60" s="17"/>
      <c r="V60" s="15">
        <f t="shared" si="8"/>
        <v>0</v>
      </c>
      <c r="W60" s="21" t="str">
        <f t="shared" si="10"/>
        <v>!</v>
      </c>
      <c r="X60" s="97">
        <v>627.07839999999999</v>
      </c>
      <c r="Y60" s="16">
        <v>35.889699999999998</v>
      </c>
      <c r="Z60" s="16">
        <v>38.546599999999998</v>
      </c>
      <c r="AA60" s="16">
        <v>39.753999999999998</v>
      </c>
      <c r="AB60" s="16"/>
      <c r="AC60" s="17"/>
      <c r="AD60" s="15">
        <f t="shared" si="9"/>
        <v>0</v>
      </c>
      <c r="AE60" s="22"/>
      <c r="AF60" s="22"/>
      <c r="AG60" s="22"/>
    </row>
    <row r="61" spans="1:33">
      <c r="A61" s="20"/>
      <c r="B61" s="20"/>
      <c r="C61" s="20">
        <v>32</v>
      </c>
      <c r="D61" s="13">
        <f t="shared" si="0"/>
        <v>305.89</v>
      </c>
      <c r="E61" s="13">
        <f t="shared" si="1"/>
        <v>36.29</v>
      </c>
      <c r="F61" s="13">
        <f t="shared" si="2"/>
        <v>305.89</v>
      </c>
      <c r="G61" s="13">
        <f t="shared" si="3"/>
        <v>37.49</v>
      </c>
      <c r="H61" s="13">
        <f t="shared" si="4"/>
        <v>306.1968</v>
      </c>
      <c r="I61" s="13">
        <f t="shared" si="5"/>
        <v>36.288699999999999</v>
      </c>
      <c r="J61" s="13">
        <f t="shared" si="6"/>
        <v>306.1968</v>
      </c>
      <c r="K61" s="14">
        <f t="shared" si="7"/>
        <v>37.5002</v>
      </c>
      <c r="L61" s="15">
        <v>305.88720000000001</v>
      </c>
      <c r="M61" s="15">
        <v>32.434100000000001</v>
      </c>
      <c r="N61" s="15">
        <v>36.29</v>
      </c>
      <c r="O61" s="15">
        <v>37.492400000000004</v>
      </c>
      <c r="P61" s="16">
        <v>305.89</v>
      </c>
      <c r="Q61" s="16">
        <v>32.43</v>
      </c>
      <c r="R61" s="16">
        <v>36.29</v>
      </c>
      <c r="S61" s="16">
        <v>37.49</v>
      </c>
      <c r="T61" s="16"/>
      <c r="U61" s="17"/>
      <c r="V61" s="15">
        <f t="shared" si="8"/>
        <v>0</v>
      </c>
      <c r="W61" s="21" t="str">
        <f t="shared" si="10"/>
        <v>!</v>
      </c>
      <c r="X61" s="97">
        <v>306.1968</v>
      </c>
      <c r="Y61" s="16">
        <v>32.4345</v>
      </c>
      <c r="Z61" s="16">
        <v>36.288699999999999</v>
      </c>
      <c r="AA61" s="16">
        <v>37.5002</v>
      </c>
      <c r="AB61" s="16"/>
      <c r="AC61" s="17"/>
      <c r="AD61" s="15">
        <f t="shared" si="9"/>
        <v>0</v>
      </c>
      <c r="AE61" s="22"/>
      <c r="AF61" s="22"/>
      <c r="AG61" s="22"/>
    </row>
    <row r="62" spans="1:33" ht="17.25" thickBot="1">
      <c r="A62" s="23"/>
      <c r="B62" s="23"/>
      <c r="C62" s="23">
        <v>37</v>
      </c>
      <c r="D62" s="42">
        <f t="shared" si="0"/>
        <v>149.25</v>
      </c>
      <c r="E62" s="42">
        <f t="shared" si="1"/>
        <v>34.33</v>
      </c>
      <c r="F62" s="42">
        <f t="shared" si="2"/>
        <v>149.25</v>
      </c>
      <c r="G62" s="42">
        <f t="shared" si="3"/>
        <v>35.42</v>
      </c>
      <c r="H62" s="42">
        <f t="shared" si="4"/>
        <v>149.36240000000001</v>
      </c>
      <c r="I62" s="42">
        <f t="shared" si="5"/>
        <v>34.3277</v>
      </c>
      <c r="J62" s="42">
        <f t="shared" si="6"/>
        <v>149.36240000000001</v>
      </c>
      <c r="K62" s="43">
        <f t="shared" si="7"/>
        <v>35.407699999999998</v>
      </c>
      <c r="L62" s="26">
        <v>149.2456</v>
      </c>
      <c r="M62" s="26">
        <v>29.576699999999999</v>
      </c>
      <c r="N62" s="26">
        <v>34.333199999999998</v>
      </c>
      <c r="O62" s="26">
        <v>35.423400000000001</v>
      </c>
      <c r="P62" s="27">
        <v>149.25</v>
      </c>
      <c r="Q62" s="27">
        <v>29.58</v>
      </c>
      <c r="R62" s="27">
        <v>34.33</v>
      </c>
      <c r="S62" s="27">
        <v>35.42</v>
      </c>
      <c r="T62" s="27"/>
      <c r="U62" s="28"/>
      <c r="V62" s="26">
        <f t="shared" si="8"/>
        <v>0</v>
      </c>
      <c r="W62" s="33" t="str">
        <f t="shared" si="10"/>
        <v>!</v>
      </c>
      <c r="X62" s="98">
        <v>149.36240000000001</v>
      </c>
      <c r="Y62" s="98">
        <v>29.576000000000001</v>
      </c>
      <c r="Z62" s="98">
        <v>34.3277</v>
      </c>
      <c r="AA62" s="98">
        <v>35.407699999999998</v>
      </c>
      <c r="AB62" s="27"/>
      <c r="AC62" s="28"/>
      <c r="AD62" s="26">
        <f t="shared" si="9"/>
        <v>0</v>
      </c>
      <c r="AE62" s="30"/>
      <c r="AF62" s="30"/>
      <c r="AG62" s="30"/>
    </row>
    <row r="63" spans="1:33">
      <c r="A63" s="44" t="s">
        <v>54</v>
      </c>
      <c r="B63" s="44" t="s">
        <v>55</v>
      </c>
      <c r="C63" s="44">
        <v>22</v>
      </c>
      <c r="D63" s="45">
        <f t="shared" si="0"/>
        <v>0</v>
      </c>
      <c r="E63" s="45">
        <f t="shared" si="1"/>
        <v>0</v>
      </c>
      <c r="F63" s="45">
        <f t="shared" si="2"/>
        <v>0</v>
      </c>
      <c r="G63" s="45">
        <f t="shared" si="3"/>
        <v>0</v>
      </c>
      <c r="H63" s="45">
        <f t="shared" si="4"/>
        <v>0</v>
      </c>
      <c r="I63" s="45">
        <f t="shared" si="5"/>
        <v>0</v>
      </c>
      <c r="J63" s="45">
        <f t="shared" si="6"/>
        <v>0</v>
      </c>
      <c r="K63" s="46">
        <f t="shared" si="7"/>
        <v>0</v>
      </c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8" t="str">
        <f>IF(OR(AND(P63="",Q63="",R63="",S63=""),AND(L63=P63,M63=Q63,N63=R63,O63=S63)),"","!")</f>
        <v/>
      </c>
      <c r="X63" s="47"/>
      <c r="Y63" s="47"/>
      <c r="Z63" s="47"/>
      <c r="AA63" s="47"/>
      <c r="AB63" s="47"/>
      <c r="AC63" s="47"/>
      <c r="AD63" s="47"/>
      <c r="AE63" s="49"/>
      <c r="AF63" s="49"/>
      <c r="AG63" s="49"/>
    </row>
    <row r="64" spans="1:33">
      <c r="A64" s="50" t="s">
        <v>56</v>
      </c>
      <c r="B64" s="50" t="s">
        <v>57</v>
      </c>
      <c r="C64" s="50">
        <v>27</v>
      </c>
      <c r="D64" s="51">
        <f t="shared" si="0"/>
        <v>0</v>
      </c>
      <c r="E64" s="51">
        <f t="shared" si="1"/>
        <v>0</v>
      </c>
      <c r="F64" s="51">
        <f t="shared" si="2"/>
        <v>0</v>
      </c>
      <c r="G64" s="51">
        <f t="shared" si="3"/>
        <v>0</v>
      </c>
      <c r="H64" s="51">
        <f t="shared" si="4"/>
        <v>0</v>
      </c>
      <c r="I64" s="51">
        <f t="shared" si="5"/>
        <v>0</v>
      </c>
      <c r="J64" s="51">
        <f t="shared" si="6"/>
        <v>0</v>
      </c>
      <c r="K64" s="52">
        <f t="shared" si="7"/>
        <v>0</v>
      </c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4" t="str">
        <f t="shared" si="10"/>
        <v/>
      </c>
      <c r="X64" s="53"/>
      <c r="Y64" s="53"/>
      <c r="Z64" s="53"/>
      <c r="AA64" s="53"/>
      <c r="AB64" s="53"/>
      <c r="AC64" s="53"/>
      <c r="AD64" s="53"/>
      <c r="AE64" s="55"/>
      <c r="AF64" s="55"/>
      <c r="AG64" s="55"/>
    </row>
    <row r="65" spans="1:33">
      <c r="A65" s="50"/>
      <c r="B65" s="50"/>
      <c r="C65" s="50">
        <v>32</v>
      </c>
      <c r="D65" s="51">
        <f t="shared" si="0"/>
        <v>0</v>
      </c>
      <c r="E65" s="51">
        <f t="shared" si="1"/>
        <v>0</v>
      </c>
      <c r="F65" s="51">
        <f t="shared" si="2"/>
        <v>0</v>
      </c>
      <c r="G65" s="51">
        <f t="shared" si="3"/>
        <v>0</v>
      </c>
      <c r="H65" s="51">
        <f t="shared" si="4"/>
        <v>0</v>
      </c>
      <c r="I65" s="51">
        <f t="shared" si="5"/>
        <v>0</v>
      </c>
      <c r="J65" s="51">
        <f t="shared" si="6"/>
        <v>0</v>
      </c>
      <c r="K65" s="52">
        <f t="shared" si="7"/>
        <v>0</v>
      </c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4" t="str">
        <f t="shared" si="10"/>
        <v/>
      </c>
      <c r="X65" s="53"/>
      <c r="Y65" s="53"/>
      <c r="Z65" s="53"/>
      <c r="AA65" s="53"/>
      <c r="AB65" s="53"/>
      <c r="AC65" s="53"/>
      <c r="AD65" s="53"/>
      <c r="AE65" s="55"/>
      <c r="AF65" s="55"/>
      <c r="AG65" s="55"/>
    </row>
    <row r="66" spans="1:33" ht="17.25" thickBot="1">
      <c r="A66" s="50"/>
      <c r="B66" s="56"/>
      <c r="C66" s="56">
        <v>37</v>
      </c>
      <c r="D66" s="57">
        <f t="shared" si="0"/>
        <v>0</v>
      </c>
      <c r="E66" s="57">
        <f t="shared" si="1"/>
        <v>0</v>
      </c>
      <c r="F66" s="57">
        <f t="shared" si="2"/>
        <v>0</v>
      </c>
      <c r="G66" s="57">
        <f t="shared" si="3"/>
        <v>0</v>
      </c>
      <c r="H66" s="57">
        <f t="shared" si="4"/>
        <v>0</v>
      </c>
      <c r="I66" s="57">
        <f t="shared" si="5"/>
        <v>0</v>
      </c>
      <c r="J66" s="57">
        <f t="shared" si="6"/>
        <v>0</v>
      </c>
      <c r="K66" s="58">
        <f t="shared" si="7"/>
        <v>0</v>
      </c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60" t="str">
        <f t="shared" si="10"/>
        <v/>
      </c>
      <c r="X66" s="59"/>
      <c r="Y66" s="59"/>
      <c r="Z66" s="59"/>
      <c r="AA66" s="59"/>
      <c r="AB66" s="59"/>
      <c r="AC66" s="59"/>
      <c r="AD66" s="59"/>
      <c r="AE66" s="61"/>
      <c r="AF66" s="61"/>
      <c r="AG66" s="61"/>
    </row>
    <row r="67" spans="1:33">
      <c r="A67" s="50"/>
      <c r="B67" s="44" t="s">
        <v>58</v>
      </c>
      <c r="C67" s="44">
        <v>22</v>
      </c>
      <c r="D67" s="62">
        <f t="shared" ref="D67:D74" si="11">P67</f>
        <v>0</v>
      </c>
      <c r="E67" s="62">
        <f t="shared" ref="E67:E74" si="12">R67</f>
        <v>0</v>
      </c>
      <c r="F67" s="62">
        <f t="shared" ref="F67:F74" si="13">P67</f>
        <v>0</v>
      </c>
      <c r="G67" s="62">
        <f t="shared" ref="G67:G74" si="14">S67</f>
        <v>0</v>
      </c>
      <c r="H67" s="62">
        <f t="shared" ref="H67:H74" si="15">X67</f>
        <v>0</v>
      </c>
      <c r="I67" s="62">
        <f t="shared" ref="I67:I74" si="16">Z67</f>
        <v>0</v>
      </c>
      <c r="J67" s="62">
        <f t="shared" ref="J67:J74" si="17">X67</f>
        <v>0</v>
      </c>
      <c r="K67" s="63">
        <f t="shared" ref="K67:K74" si="18">AA67</f>
        <v>0</v>
      </c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8" t="str">
        <f>IF(OR(AND(P67="",Q67="",R67="",S67=""),AND(L67=P67,M67=Q67,N67=R67,O67=S67)),"","!")</f>
        <v/>
      </c>
      <c r="X67" s="47"/>
      <c r="Y67" s="47"/>
      <c r="Z67" s="47"/>
      <c r="AA67" s="47"/>
      <c r="AB67" s="47"/>
      <c r="AC67" s="47"/>
      <c r="AD67" s="47"/>
      <c r="AE67" s="49"/>
      <c r="AF67" s="49"/>
      <c r="AG67" s="49"/>
    </row>
    <row r="68" spans="1:33">
      <c r="A68" s="50"/>
      <c r="B68" s="50" t="s">
        <v>59</v>
      </c>
      <c r="C68" s="50">
        <v>27</v>
      </c>
      <c r="D68" s="64">
        <f t="shared" si="11"/>
        <v>0</v>
      </c>
      <c r="E68" s="64">
        <f t="shared" si="12"/>
        <v>0</v>
      </c>
      <c r="F68" s="64">
        <f t="shared" si="13"/>
        <v>0</v>
      </c>
      <c r="G68" s="64">
        <f t="shared" si="14"/>
        <v>0</v>
      </c>
      <c r="H68" s="64">
        <f t="shared" si="15"/>
        <v>0</v>
      </c>
      <c r="I68" s="64">
        <f t="shared" si="16"/>
        <v>0</v>
      </c>
      <c r="J68" s="64">
        <f t="shared" si="17"/>
        <v>0</v>
      </c>
      <c r="K68" s="65">
        <f t="shared" si="18"/>
        <v>0</v>
      </c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4" t="str">
        <f t="shared" ref="W68:W74" si="19">IF(OR(AND(P68="",Q68="",R68="",S68=""),AND(L68=P68,M68=Q68,N68=R68,O68=S68)),"","!")</f>
        <v/>
      </c>
      <c r="X68" s="53"/>
      <c r="Y68" s="53"/>
      <c r="Z68" s="53"/>
      <c r="AA68" s="53"/>
      <c r="AB68" s="53"/>
      <c r="AC68" s="53"/>
      <c r="AD68" s="53"/>
      <c r="AE68" s="55"/>
      <c r="AF68" s="55"/>
      <c r="AG68" s="55"/>
    </row>
    <row r="69" spans="1:33">
      <c r="A69" s="50"/>
      <c r="B69" s="50"/>
      <c r="C69" s="50">
        <v>32</v>
      </c>
      <c r="D69" s="64">
        <f t="shared" si="11"/>
        <v>0</v>
      </c>
      <c r="E69" s="64">
        <f t="shared" si="12"/>
        <v>0</v>
      </c>
      <c r="F69" s="64">
        <f t="shared" si="13"/>
        <v>0</v>
      </c>
      <c r="G69" s="64">
        <f t="shared" si="14"/>
        <v>0</v>
      </c>
      <c r="H69" s="64">
        <f t="shared" si="15"/>
        <v>0</v>
      </c>
      <c r="I69" s="64">
        <f t="shared" si="16"/>
        <v>0</v>
      </c>
      <c r="J69" s="64">
        <f t="shared" si="17"/>
        <v>0</v>
      </c>
      <c r="K69" s="65">
        <f t="shared" si="18"/>
        <v>0</v>
      </c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4" t="str">
        <f t="shared" si="19"/>
        <v/>
      </c>
      <c r="X69" s="53"/>
      <c r="Y69" s="53"/>
      <c r="Z69" s="53"/>
      <c r="AA69" s="53"/>
      <c r="AB69" s="53"/>
      <c r="AC69" s="53"/>
      <c r="AD69" s="53"/>
      <c r="AE69" s="55"/>
      <c r="AF69" s="55"/>
      <c r="AG69" s="55"/>
    </row>
    <row r="70" spans="1:33" ht="17.25" thickBot="1">
      <c r="A70" s="50"/>
      <c r="B70" s="56"/>
      <c r="C70" s="56">
        <v>37</v>
      </c>
      <c r="D70" s="66">
        <f t="shared" si="11"/>
        <v>0</v>
      </c>
      <c r="E70" s="66">
        <f t="shared" si="12"/>
        <v>0</v>
      </c>
      <c r="F70" s="66">
        <f t="shared" si="13"/>
        <v>0</v>
      </c>
      <c r="G70" s="66">
        <f t="shared" si="14"/>
        <v>0</v>
      </c>
      <c r="H70" s="66">
        <f t="shared" si="15"/>
        <v>0</v>
      </c>
      <c r="I70" s="66">
        <f t="shared" si="16"/>
        <v>0</v>
      </c>
      <c r="J70" s="66">
        <f t="shared" si="17"/>
        <v>0</v>
      </c>
      <c r="K70" s="67">
        <f t="shared" si="18"/>
        <v>0</v>
      </c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60" t="str">
        <f t="shared" si="19"/>
        <v/>
      </c>
      <c r="X70" s="59"/>
      <c r="Y70" s="59"/>
      <c r="Z70" s="59"/>
      <c r="AA70" s="59"/>
      <c r="AB70" s="59"/>
      <c r="AC70" s="59"/>
      <c r="AD70" s="59"/>
      <c r="AE70" s="61"/>
      <c r="AF70" s="61"/>
      <c r="AG70" s="61"/>
    </row>
    <row r="71" spans="1:33">
      <c r="A71" s="50"/>
      <c r="B71" s="44" t="s">
        <v>60</v>
      </c>
      <c r="C71" s="44">
        <v>22</v>
      </c>
      <c r="D71" s="62">
        <f t="shared" si="11"/>
        <v>0</v>
      </c>
      <c r="E71" s="62">
        <f t="shared" si="12"/>
        <v>0</v>
      </c>
      <c r="F71" s="62">
        <f t="shared" si="13"/>
        <v>0</v>
      </c>
      <c r="G71" s="62">
        <f t="shared" si="14"/>
        <v>0</v>
      </c>
      <c r="H71" s="62">
        <f t="shared" si="15"/>
        <v>0</v>
      </c>
      <c r="I71" s="62">
        <f t="shared" si="16"/>
        <v>0</v>
      </c>
      <c r="J71" s="62">
        <f t="shared" si="17"/>
        <v>0</v>
      </c>
      <c r="K71" s="63">
        <f t="shared" si="18"/>
        <v>0</v>
      </c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8" t="str">
        <f>IF(OR(AND(P71="",Q71="",R71="",S71=""),AND(L71=P71,M71=Q71,N71=R71,O71=S71)),"","!")</f>
        <v/>
      </c>
      <c r="X71" s="47"/>
      <c r="Y71" s="47"/>
      <c r="Z71" s="47"/>
      <c r="AA71" s="47"/>
      <c r="AB71" s="47"/>
      <c r="AC71" s="47"/>
      <c r="AD71" s="47"/>
      <c r="AE71" s="49"/>
      <c r="AF71" s="49"/>
      <c r="AG71" s="49"/>
    </row>
    <row r="72" spans="1:33">
      <c r="A72" s="50"/>
      <c r="B72" s="50" t="s">
        <v>61</v>
      </c>
      <c r="C72" s="50">
        <v>27</v>
      </c>
      <c r="D72" s="64">
        <f t="shared" si="11"/>
        <v>0</v>
      </c>
      <c r="E72" s="64">
        <f t="shared" si="12"/>
        <v>0</v>
      </c>
      <c r="F72" s="64">
        <f t="shared" si="13"/>
        <v>0</v>
      </c>
      <c r="G72" s="64">
        <f t="shared" si="14"/>
        <v>0</v>
      </c>
      <c r="H72" s="64">
        <f t="shared" si="15"/>
        <v>0</v>
      </c>
      <c r="I72" s="64">
        <f t="shared" si="16"/>
        <v>0</v>
      </c>
      <c r="J72" s="64">
        <f t="shared" si="17"/>
        <v>0</v>
      </c>
      <c r="K72" s="65">
        <f t="shared" si="18"/>
        <v>0</v>
      </c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4" t="str">
        <f t="shared" si="19"/>
        <v/>
      </c>
      <c r="X72" s="53"/>
      <c r="Y72" s="53"/>
      <c r="Z72" s="53"/>
      <c r="AA72" s="53"/>
      <c r="AB72" s="53"/>
      <c r="AC72" s="53"/>
      <c r="AD72" s="53"/>
      <c r="AE72" s="55"/>
      <c r="AF72" s="55"/>
      <c r="AG72" s="55"/>
    </row>
    <row r="73" spans="1:33">
      <c r="A73" s="50"/>
      <c r="B73" s="50"/>
      <c r="C73" s="50">
        <v>32</v>
      </c>
      <c r="D73" s="64">
        <f t="shared" si="11"/>
        <v>0</v>
      </c>
      <c r="E73" s="64">
        <f t="shared" si="12"/>
        <v>0</v>
      </c>
      <c r="F73" s="64">
        <f t="shared" si="13"/>
        <v>0</v>
      </c>
      <c r="G73" s="64">
        <f t="shared" si="14"/>
        <v>0</v>
      </c>
      <c r="H73" s="64">
        <f t="shared" si="15"/>
        <v>0</v>
      </c>
      <c r="I73" s="64">
        <f t="shared" si="16"/>
        <v>0</v>
      </c>
      <c r="J73" s="64">
        <f t="shared" si="17"/>
        <v>0</v>
      </c>
      <c r="K73" s="65">
        <f t="shared" si="18"/>
        <v>0</v>
      </c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4" t="str">
        <f t="shared" si="19"/>
        <v/>
      </c>
      <c r="X73" s="53"/>
      <c r="Y73" s="53"/>
      <c r="Z73" s="53"/>
      <c r="AA73" s="53"/>
      <c r="AB73" s="53"/>
      <c r="AC73" s="53"/>
      <c r="AD73" s="53"/>
      <c r="AE73" s="55"/>
      <c r="AF73" s="55"/>
      <c r="AG73" s="55"/>
    </row>
    <row r="74" spans="1:33" ht="17.25" thickBot="1">
      <c r="A74" s="56"/>
      <c r="B74" s="56"/>
      <c r="C74" s="56">
        <v>37</v>
      </c>
      <c r="D74" s="68">
        <f t="shared" si="11"/>
        <v>0</v>
      </c>
      <c r="E74" s="68">
        <f t="shared" si="12"/>
        <v>0</v>
      </c>
      <c r="F74" s="68">
        <f t="shared" si="13"/>
        <v>0</v>
      </c>
      <c r="G74" s="68">
        <f t="shared" si="14"/>
        <v>0</v>
      </c>
      <c r="H74" s="68">
        <f t="shared" si="15"/>
        <v>0</v>
      </c>
      <c r="I74" s="68">
        <f t="shared" si="16"/>
        <v>0</v>
      </c>
      <c r="J74" s="68">
        <f t="shared" si="17"/>
        <v>0</v>
      </c>
      <c r="K74" s="69">
        <f t="shared" si="18"/>
        <v>0</v>
      </c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60" t="str">
        <f t="shared" si="19"/>
        <v/>
      </c>
      <c r="X74" s="59"/>
      <c r="Y74" s="59"/>
      <c r="Z74" s="59"/>
      <c r="AA74" s="59"/>
      <c r="AB74" s="59"/>
      <c r="AC74" s="59"/>
      <c r="AD74" s="59"/>
      <c r="AE74" s="61"/>
      <c r="AF74" s="61"/>
      <c r="AG74" s="61"/>
    </row>
    <row r="75" spans="1:33">
      <c r="A75" s="70"/>
      <c r="B75" s="70" t="s">
        <v>17</v>
      </c>
      <c r="C75" s="70"/>
      <c r="D75" s="71"/>
      <c r="E75" s="72"/>
      <c r="F75" s="72"/>
      <c r="G75" s="73"/>
      <c r="H75" s="73"/>
      <c r="I75" s="73"/>
      <c r="J75" s="73"/>
      <c r="K75" s="73"/>
      <c r="L75" s="73"/>
      <c r="M75" s="73"/>
      <c r="N75" s="73"/>
      <c r="O75" s="73"/>
      <c r="P75" s="1"/>
      <c r="Q75" s="1"/>
      <c r="R75" s="1"/>
      <c r="S75" s="1"/>
      <c r="T75" s="1"/>
      <c r="U75" s="1"/>
      <c r="V75" s="1"/>
      <c r="W75" s="74"/>
      <c r="X75" s="1"/>
      <c r="Y75" s="1"/>
      <c r="Z75" s="1"/>
      <c r="AA75" s="1"/>
      <c r="AB75" s="1"/>
      <c r="AC75" s="1"/>
      <c r="AD75" s="1"/>
      <c r="AE75" s="75">
        <f>AVERAGE(AE3,AE7)</f>
        <v>0.28133254579876255</v>
      </c>
      <c r="AF75" s="75">
        <f>AVERAGE(AF3,AF7)</f>
        <v>7.4393121716559429E-2</v>
      </c>
      <c r="AG75" s="75">
        <f>AVERAGE(AG3,AG7)</f>
        <v>-5.9300673082790523E-2</v>
      </c>
    </row>
    <row r="76" spans="1:33">
      <c r="A76" s="70"/>
      <c r="B76" s="70" t="s">
        <v>23</v>
      </c>
      <c r="C76" s="70"/>
      <c r="D76" s="76"/>
      <c r="E76" s="72"/>
      <c r="F76" s="72"/>
      <c r="G76" s="73"/>
      <c r="H76" s="73"/>
      <c r="I76" s="73"/>
      <c r="J76" s="73"/>
      <c r="K76" s="73"/>
      <c r="L76" s="73"/>
      <c r="M76" s="73"/>
      <c r="N76" s="73"/>
      <c r="O76" s="73"/>
      <c r="P76" s="1"/>
      <c r="Q76" s="1"/>
      <c r="R76" s="1"/>
      <c r="S76" s="1"/>
      <c r="T76" s="1"/>
      <c r="U76" s="1"/>
      <c r="V76" s="1"/>
      <c r="W76" s="74"/>
      <c r="X76" s="1"/>
      <c r="Y76" s="1"/>
      <c r="Z76" s="1"/>
      <c r="AA76" s="1"/>
      <c r="AB76" s="1"/>
      <c r="AC76" s="1"/>
      <c r="AD76" s="1"/>
      <c r="AE76" s="75">
        <f>AVERAGE(AE11,AE15,AE19,AE23,AE27)</f>
        <v>6.6835681804331415E-2</v>
      </c>
      <c r="AF76" s="75">
        <f>AVERAGE(AF11,AF15,AF19,AF23,AF27)</f>
        <v>2.8094226362795904E-2</v>
      </c>
      <c r="AG76" s="75">
        <f>AVERAGE(AG11,AG15,AG19,AG23,AG27)</f>
        <v>-0.12029388075155634</v>
      </c>
    </row>
    <row r="77" spans="1:33">
      <c r="A77" s="70"/>
      <c r="B77" s="70" t="s">
        <v>35</v>
      </c>
      <c r="C77" s="70"/>
      <c r="D77" s="76"/>
      <c r="E77" s="72"/>
      <c r="F77" s="72"/>
      <c r="G77" s="73"/>
      <c r="H77" s="73"/>
      <c r="I77" s="73"/>
      <c r="J77" s="73"/>
      <c r="K77" s="73"/>
      <c r="L77" s="73"/>
      <c r="M77" s="73"/>
      <c r="N77" s="73"/>
      <c r="O77" s="73"/>
      <c r="P77" s="1"/>
      <c r="Q77" s="1"/>
      <c r="R77" s="1"/>
      <c r="S77" s="1"/>
      <c r="T77" s="1"/>
      <c r="U77" s="1"/>
      <c r="V77" s="1"/>
      <c r="W77" s="74"/>
      <c r="X77" s="1"/>
      <c r="Y77" s="1"/>
      <c r="Z77" s="1"/>
      <c r="AA77" s="1"/>
      <c r="AB77" s="1"/>
      <c r="AC77" s="1"/>
      <c r="AD77" s="1"/>
      <c r="AE77" s="75">
        <f>AVERAGE(AE31,AE35,AE39,AE43)</f>
        <v>0.11408067503997366</v>
      </c>
      <c r="AF77" s="75">
        <f>AVERAGE(AF31,AF35,AF39,AF43)</f>
        <v>-3.8850223022365848E-2</v>
      </c>
      <c r="AG77" s="75">
        <f>AVERAGE(AG31,AG35,AG39,AG43)</f>
        <v>0.23145639182332589</v>
      </c>
    </row>
    <row r="78" spans="1:33">
      <c r="A78" s="70"/>
      <c r="B78" s="70" t="s">
        <v>45</v>
      </c>
      <c r="C78" s="70"/>
      <c r="D78" s="76"/>
      <c r="E78" s="72"/>
      <c r="F78" s="72"/>
      <c r="G78" s="73"/>
      <c r="H78" s="73"/>
      <c r="I78" s="73"/>
      <c r="J78" s="73"/>
      <c r="K78" s="73"/>
      <c r="L78" s="73"/>
      <c r="M78" s="73"/>
      <c r="N78" s="73"/>
      <c r="O78" s="73"/>
      <c r="P78" s="1"/>
      <c r="Q78" s="1"/>
      <c r="R78" s="1"/>
      <c r="S78" s="1"/>
      <c r="T78" s="1"/>
      <c r="U78" s="1"/>
      <c r="V78" s="1"/>
      <c r="W78" s="77"/>
      <c r="X78" s="1"/>
      <c r="Y78" s="1"/>
      <c r="Z78" s="1"/>
      <c r="AA78" s="1"/>
      <c r="AB78" s="1"/>
      <c r="AC78" s="1"/>
      <c r="AD78" s="1"/>
      <c r="AE78" s="78">
        <f>AVERAGE(AE47,AE55,AE51,AE59)</f>
        <v>0.13597829516578952</v>
      </c>
      <c r="AF78" s="78">
        <f>AVERAGE(AF47,AF55,AF51,AF59)</f>
        <v>0.13822637523243919</v>
      </c>
      <c r="AG78" s="78">
        <f>AVERAGE(AG47,AG55,AG51,AG59)</f>
        <v>0.26080830764261265</v>
      </c>
    </row>
    <row r="79" spans="1:33">
      <c r="A79" s="79"/>
      <c r="B79" s="79" t="s">
        <v>62</v>
      </c>
      <c r="C79" s="79"/>
      <c r="D79" s="80"/>
      <c r="E79" s="81"/>
      <c r="F79" s="81"/>
      <c r="G79" s="82"/>
      <c r="H79" s="82"/>
      <c r="I79" s="82"/>
      <c r="J79" s="82"/>
      <c r="K79" s="82"/>
      <c r="L79" s="82"/>
      <c r="M79" s="82"/>
      <c r="N79" s="82"/>
      <c r="O79" s="82"/>
      <c r="P79" s="83"/>
      <c r="Q79" s="83"/>
      <c r="R79" s="83"/>
      <c r="S79" s="83"/>
      <c r="T79" s="83"/>
      <c r="U79" s="83"/>
      <c r="V79" s="83"/>
      <c r="W79" s="84"/>
      <c r="X79" s="83"/>
      <c r="Y79" s="83"/>
      <c r="Z79" s="83"/>
      <c r="AA79" s="83"/>
      <c r="AB79" s="83"/>
      <c r="AC79" s="83"/>
      <c r="AD79" s="83"/>
      <c r="AE79" s="85"/>
      <c r="AF79" s="85"/>
      <c r="AG79" s="85"/>
    </row>
    <row r="80" spans="1:33">
      <c r="A80" s="70"/>
      <c r="B80" s="86" t="s">
        <v>63</v>
      </c>
      <c r="C80" s="86"/>
      <c r="D80" s="87"/>
      <c r="E80" s="88"/>
      <c r="F80" s="89"/>
      <c r="G80" s="88"/>
      <c r="H80" s="88"/>
      <c r="I80" s="88"/>
      <c r="J80" s="88"/>
      <c r="K80" s="88"/>
      <c r="L80" s="88"/>
      <c r="M80" s="88"/>
      <c r="N80" s="88"/>
      <c r="O80" s="88"/>
      <c r="P80" s="90"/>
      <c r="Q80" s="90"/>
      <c r="R80" s="90"/>
      <c r="S80" s="90"/>
      <c r="T80" s="90"/>
      <c r="U80" s="90"/>
      <c r="V80" s="90"/>
      <c r="W80" s="91"/>
      <c r="X80" s="90"/>
      <c r="Y80" s="90"/>
      <c r="Z80" s="90"/>
      <c r="AA80" s="90"/>
      <c r="AB80" s="90"/>
      <c r="AC80" s="90"/>
      <c r="AD80" s="90"/>
      <c r="AE80" s="92">
        <f>AVERAGE(AE3,AE7,AE11,AE15,AE19,AE23,AE27,AE31,AE35,AE39,AE43,AE47,AE55,AE51,AE59)</f>
        <v>0.12647195876281567</v>
      </c>
      <c r="AF80" s="92">
        <f>AVERAGE(AF3,AF7,AF11,AF15,AF19,AF23,AF27,AF31,AF35,AF39,AF43,AF47,AF55,AF51,AF59)</f>
        <v>4.5784132272492783E-2</v>
      </c>
      <c r="AG80" s="92">
        <f>AVERAGE(AG3,AG7,AG11,AG15,AG19,AG23,AG27,AG31,AG35,AG39,AG43,AG47,AG55,AG51,AG59)</f>
        <v>8.3265869862692757E-2</v>
      </c>
    </row>
    <row r="81" spans="1:33">
      <c r="A81" s="70"/>
      <c r="B81" s="70" t="s">
        <v>64</v>
      </c>
      <c r="C81" s="70"/>
      <c r="D81" s="93"/>
      <c r="E81" s="94"/>
      <c r="F81" s="95"/>
      <c r="G81" s="94"/>
      <c r="H81" s="94"/>
      <c r="I81" s="94"/>
      <c r="J81" s="94"/>
      <c r="K81" s="94"/>
      <c r="L81" s="94"/>
      <c r="M81" s="94"/>
      <c r="N81" s="94"/>
      <c r="O81" s="94"/>
      <c r="P81" s="1"/>
      <c r="Q81" s="1"/>
      <c r="R81" s="1"/>
      <c r="S81" s="1"/>
      <c r="T81" s="75"/>
      <c r="U81" s="75" t="e">
        <f>GEOMEAN(U3:U62)</f>
        <v>#NUM!</v>
      </c>
      <c r="V81" s="75" t="e">
        <f>GEOMEAN(V3:V62)</f>
        <v>#NUM!</v>
      </c>
      <c r="W81" s="1"/>
      <c r="X81" s="1"/>
      <c r="Y81" s="1"/>
      <c r="Z81" s="1"/>
      <c r="AA81" s="1"/>
      <c r="AB81" s="75"/>
      <c r="AC81" s="75" t="e">
        <f>GEOMEAN(AC3:AC62)</f>
        <v>#NUM!</v>
      </c>
      <c r="AD81" s="75" t="e">
        <f>GEOMEAN(AD3:AD62)</f>
        <v>#NUM!</v>
      </c>
      <c r="AE81" s="1"/>
      <c r="AF81" s="1"/>
      <c r="AG81" s="1"/>
    </row>
    <row r="82" spans="1:33">
      <c r="A82" s="70"/>
      <c r="B82" s="70" t="s">
        <v>65</v>
      </c>
      <c r="C82" s="70"/>
      <c r="D82" s="93"/>
      <c r="E82" s="94"/>
      <c r="F82" s="95"/>
      <c r="G82" s="94"/>
      <c r="H82" s="94"/>
      <c r="I82" s="94"/>
      <c r="J82" s="94"/>
      <c r="K82" s="94"/>
      <c r="L82" s="94"/>
      <c r="M82" s="94"/>
      <c r="N82" s="94"/>
      <c r="O82" s="9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96"/>
      <c r="AC82" s="96" t="e">
        <f>AC81/U81</f>
        <v>#NUM!</v>
      </c>
      <c r="AD82" s="96" t="e">
        <f>AD81/V81</f>
        <v>#NUM!</v>
      </c>
      <c r="AE82" s="1"/>
      <c r="AF82" s="1"/>
      <c r="AG82" s="1"/>
    </row>
    <row r="83" spans="1:33">
      <c r="A83" s="70"/>
      <c r="B83" s="70" t="s">
        <v>66</v>
      </c>
      <c r="C83" s="70"/>
      <c r="D83" s="93"/>
      <c r="E83" s="94"/>
      <c r="F83" s="95"/>
      <c r="G83" s="94"/>
      <c r="H83" s="94"/>
      <c r="I83" s="94"/>
      <c r="J83" s="94"/>
      <c r="K83" s="94"/>
      <c r="L83" s="94"/>
      <c r="M83" s="94"/>
      <c r="N83" s="94"/>
      <c r="O83" s="94"/>
      <c r="P83" s="1"/>
      <c r="Q83" s="1"/>
      <c r="R83" s="1"/>
      <c r="S83" s="1"/>
      <c r="T83" s="74"/>
      <c r="U83" s="74">
        <f>SUM(U3:U62)/3600</f>
        <v>0</v>
      </c>
      <c r="V83" s="74">
        <f>SUM(V3:V62)</f>
        <v>0</v>
      </c>
      <c r="W83" s="1"/>
      <c r="X83" s="1"/>
      <c r="Y83" s="1"/>
      <c r="Z83" s="1"/>
      <c r="AA83" s="1"/>
      <c r="AB83" s="74"/>
      <c r="AC83" s="74">
        <f>SUM(AC3:AC62)/3600</f>
        <v>0</v>
      </c>
      <c r="AD83" s="74">
        <f>SUM(AD3:AD62)</f>
        <v>0</v>
      </c>
      <c r="AE83" s="1"/>
      <c r="AF83" s="1"/>
      <c r="AG83" s="1"/>
    </row>
  </sheetData>
  <mergeCells count="3">
    <mergeCell ref="L1:O1"/>
    <mergeCell ref="P1:W1"/>
    <mergeCell ref="X1:AE1"/>
  </mergeCells>
  <phoneticPr fontId="1" type="noConversion"/>
  <conditionalFormatting sqref="AE3:AG80">
    <cfRule type="cellIs" dxfId="2" priority="1" stopIfTrue="1" operator="between">
      <formula>-1</formula>
      <formula>1</formula>
    </cfRule>
    <cfRule type="cellIs" dxfId="1" priority="2" stopIfTrue="1" operator="lessThan">
      <formula>-3</formula>
    </cfRule>
    <cfRule type="cellIs" dxfId="0" priority="3" stopIfTrue="1" operator="greaterThan">
      <formula>3</formula>
    </cfRule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Summary</vt:lpstr>
      <vt:lpstr>Intra High Efficiency</vt:lpstr>
      <vt:lpstr>Random Access_ High Efficiency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2010-10-01T13:57:21Z</dcterms:modified>
</cp:coreProperties>
</file>